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56" windowWidth="20916" windowHeight="9912" activeTab="0"/>
  </bookViews>
  <sheets>
    <sheet name="Dashboard" sheetId="1" r:id="rId1"/>
    <sheet name="Calcs" sheetId="2" state="hidden" r:id="rId2"/>
    <sheet name="Tracker" sheetId="3" r:id="rId3"/>
  </sheets>
  <definedNames>
    <definedName name="_xlfn.SUMIFS" hidden="1">#NAME?</definedName>
    <definedName name="_xlnm.Print_Area" localSheetId="0">'Dashboard'!$B$1:$Q$39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32" authorId="0">
      <text>
        <r>
          <rPr>
            <b/>
            <sz val="9"/>
            <rFont val="Tahoma"/>
            <family val="2"/>
          </rPr>
          <t xml:space="preserve">Cost - </t>
        </r>
        <r>
          <rPr>
            <sz val="9"/>
            <rFont val="Tahoma"/>
            <family val="2"/>
          </rPr>
          <t>Enter the cost per person for the reception (if there is a different fee for adults and children be sure to capture this here)</t>
        </r>
      </text>
    </comment>
    <comment ref="H32" authorId="0">
      <text>
        <r>
          <rPr>
            <b/>
            <sz val="9"/>
            <rFont val="Tahoma"/>
            <family val="2"/>
          </rPr>
          <t>Cost -</t>
        </r>
        <r>
          <rPr>
            <sz val="9"/>
            <rFont val="Tahoma"/>
            <family val="2"/>
          </rPr>
          <t xml:space="preserve"> Enter the cost per person for the Rehearsal Dinner (if there is a different fee for adults and children be sure to capture this here)</t>
        </r>
      </text>
    </comment>
    <comment ref="N33" authorId="0">
      <text>
        <r>
          <rPr>
            <b/>
            <sz val="9"/>
            <rFont val="Tahoma"/>
            <family val="2"/>
          </rPr>
          <t xml:space="preserve">Invitation Cost - </t>
        </r>
        <r>
          <rPr>
            <sz val="9"/>
            <rFont val="Tahoma"/>
            <family val="2"/>
          </rPr>
          <t xml:space="preserve">Enter the cost of 1 invitation </t>
        </r>
        <r>
          <rPr>
            <sz val="8"/>
            <rFont val="Tahoma"/>
            <family val="2"/>
          </rPr>
          <t xml:space="preserve">
</t>
        </r>
      </text>
    </comment>
    <comment ref="N34" authorId="0">
      <text>
        <r>
          <rPr>
            <b/>
            <sz val="9"/>
            <rFont val="Tahoma"/>
            <family val="2"/>
          </rPr>
          <t xml:space="preserve">Postage - </t>
        </r>
        <r>
          <rPr>
            <sz val="9"/>
            <rFont val="Tahoma"/>
            <family val="2"/>
          </rPr>
          <t>Enter the cost of postage, don't forget to account for return postage.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I3" authorId="0">
      <text>
        <r>
          <rPr>
            <b/>
            <sz val="8"/>
            <rFont val="Tahoma"/>
            <family val="2"/>
          </rPr>
          <t xml:space="preserve">Status - </t>
        </r>
        <r>
          <rPr>
            <sz val="8"/>
            <rFont val="Tahoma"/>
            <family val="2"/>
          </rPr>
          <t xml:space="preserve">Select status of invitee (if they have declined the fields to the right are blacked out)
</t>
        </r>
      </text>
    </comment>
    <comment ref="L3" authorId="0">
      <text>
        <r>
          <rPr>
            <sz val="8"/>
            <rFont val="Tahoma"/>
            <family val="2"/>
          </rPr>
          <t xml:space="preserve">Enter the number of adults that accepted (this might differ from the number invited)
</t>
        </r>
      </text>
    </comment>
    <comment ref="M3" authorId="0">
      <text>
        <r>
          <rPr>
            <sz val="8"/>
            <rFont val="Tahoma"/>
            <family val="2"/>
          </rPr>
          <t>Enter the number of children that accepted (this might differ from the number invited)</t>
        </r>
      </text>
    </comment>
    <comment ref="P3" authorId="0">
      <text>
        <r>
          <rPr>
            <b/>
            <sz val="8"/>
            <rFont val="Tahoma"/>
            <family val="2"/>
          </rPr>
          <t xml:space="preserve">Thank You Sent - </t>
        </r>
        <r>
          <rPr>
            <sz val="8"/>
            <rFont val="Tahoma"/>
            <family val="2"/>
          </rPr>
          <t>Keep track of thank you cards you've sent to people who have given you gifts.</t>
        </r>
      </text>
    </comment>
    <comment ref="O3" authorId="0">
      <text>
        <r>
          <rPr>
            <b/>
            <sz val="8"/>
            <rFont val="Tahoma"/>
            <family val="2"/>
          </rPr>
          <t xml:space="preserve">Gift - </t>
        </r>
        <r>
          <rPr>
            <sz val="8"/>
            <rFont val="Tahoma"/>
            <family val="2"/>
          </rPr>
          <t>Record the gifts received.</t>
        </r>
      </text>
    </comment>
    <comment ref="J3" authorId="0">
      <text>
        <r>
          <rPr>
            <b/>
            <sz val="8"/>
            <rFont val="Tahoma"/>
            <family val="2"/>
          </rPr>
          <t xml:space="preserve">Invited - </t>
        </r>
        <r>
          <rPr>
            <sz val="8"/>
            <rFont val="Tahoma"/>
            <family val="2"/>
          </rPr>
          <t xml:space="preserve">Enter total number adults invited on each invitation.  This can be an estimate.
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Invited - </t>
        </r>
        <r>
          <rPr>
            <sz val="8"/>
            <rFont val="Tahoma"/>
            <family val="2"/>
          </rPr>
          <t>Enter total number children invited on each invitation.  This can be an estimate.</t>
        </r>
      </text>
    </comment>
  </commentList>
</comments>
</file>

<file path=xl/sharedStrings.xml><?xml version="1.0" encoding="utf-8"?>
<sst xmlns="http://schemas.openxmlformats.org/spreadsheetml/2006/main" count="184" uniqueCount="107">
  <si>
    <t>#</t>
  </si>
  <si>
    <t>Name</t>
  </si>
  <si>
    <t>Address</t>
  </si>
  <si>
    <t>State</t>
  </si>
  <si>
    <t>Zip</t>
  </si>
  <si>
    <t>City</t>
  </si>
  <si>
    <t>Email</t>
  </si>
  <si>
    <t>Phone</t>
  </si>
  <si>
    <t>Adults Invited</t>
  </si>
  <si>
    <t>Children Invited</t>
  </si>
  <si>
    <t>Children Accepted</t>
  </si>
  <si>
    <t>Status</t>
  </si>
  <si>
    <t>Relation</t>
  </si>
  <si>
    <t>Gift</t>
  </si>
  <si>
    <t>Name of Person or Family</t>
  </si>
  <si>
    <t>1234 Nowhere Lane</t>
  </si>
  <si>
    <t>CO</t>
  </si>
  <si>
    <t>Snow</t>
  </si>
  <si>
    <t>email@address.com</t>
  </si>
  <si>
    <t>Accepted</t>
  </si>
  <si>
    <t>Groom Co-worker</t>
  </si>
  <si>
    <t>Adults Accepted</t>
  </si>
  <si>
    <t>Thank You Sent</t>
  </si>
  <si>
    <t>Name of Person 2</t>
  </si>
  <si>
    <t>54321 Somewhere Pl</t>
  </si>
  <si>
    <t>Yellow</t>
  </si>
  <si>
    <t>OK</t>
  </si>
  <si>
    <t>Declined</t>
  </si>
  <si>
    <t>Groom Friend</t>
  </si>
  <si>
    <t>Gift card</t>
  </si>
  <si>
    <t>No</t>
  </si>
  <si>
    <t>Name of Person 3</t>
  </si>
  <si>
    <t xml:space="preserve">PO BOX 25 </t>
  </si>
  <si>
    <t>City1</t>
  </si>
  <si>
    <t>NM</t>
  </si>
  <si>
    <t>Maybe</t>
  </si>
  <si>
    <t>Bride Family</t>
  </si>
  <si>
    <t>Name of Person 4</t>
  </si>
  <si>
    <t>Name of Person 5</t>
  </si>
  <si>
    <t>Name of Person 6</t>
  </si>
  <si>
    <t>Name of Person 7</t>
  </si>
  <si>
    <t>Name of Person 8</t>
  </si>
  <si>
    <t>Name of Person 9</t>
  </si>
  <si>
    <t>Name of Person 10</t>
  </si>
  <si>
    <t>Name of Person 11</t>
  </si>
  <si>
    <t>Name of Person 12</t>
  </si>
  <si>
    <t>Name of Person 13</t>
  </si>
  <si>
    <t>Name of Person 14</t>
  </si>
  <si>
    <t>Name of Person 15</t>
  </si>
  <si>
    <t>Name of Person 16</t>
  </si>
  <si>
    <t>Address 1</t>
  </si>
  <si>
    <t>Address 2</t>
  </si>
  <si>
    <t>Address 3</t>
  </si>
  <si>
    <t>Address 4</t>
  </si>
  <si>
    <t>Address 5</t>
  </si>
  <si>
    <t>Address 6</t>
  </si>
  <si>
    <t>Address 7</t>
  </si>
  <si>
    <t>Address 8</t>
  </si>
  <si>
    <t>Address 9</t>
  </si>
  <si>
    <t>Address 10</t>
  </si>
  <si>
    <t>Address 11</t>
  </si>
  <si>
    <t>Address 12</t>
  </si>
  <si>
    <t>Address 13</t>
  </si>
  <si>
    <t>City2</t>
  </si>
  <si>
    <t>City3</t>
  </si>
  <si>
    <t>City4</t>
  </si>
  <si>
    <t>City5</t>
  </si>
  <si>
    <t>City6</t>
  </si>
  <si>
    <t>City7</t>
  </si>
  <si>
    <t>City8</t>
  </si>
  <si>
    <t>City9</t>
  </si>
  <si>
    <t>City10</t>
  </si>
  <si>
    <t>City11</t>
  </si>
  <si>
    <t>City12</t>
  </si>
  <si>
    <t>City13</t>
  </si>
  <si>
    <t>City14</t>
  </si>
  <si>
    <t>Sent</t>
  </si>
  <si>
    <t>Groom Family</t>
  </si>
  <si>
    <t>Bride Co-worker</t>
  </si>
  <si>
    <t>Bride Friend</t>
  </si>
  <si>
    <t>Adults Maybe</t>
  </si>
  <si>
    <t>Children Maybe</t>
  </si>
  <si>
    <t>No RSVP Adult</t>
  </si>
  <si>
    <t>No RSVP Child</t>
  </si>
  <si>
    <t>Total</t>
  </si>
  <si>
    <t>Other</t>
  </si>
  <si>
    <t>Adults</t>
  </si>
  <si>
    <t>Children</t>
  </si>
  <si>
    <t>Money</t>
  </si>
  <si>
    <t>Dishes</t>
  </si>
  <si>
    <t>Cookware</t>
  </si>
  <si>
    <t>Bath towels</t>
  </si>
  <si>
    <t>Yes</t>
  </si>
  <si>
    <t>Gifts Received</t>
  </si>
  <si>
    <t>Thank you Sent</t>
  </si>
  <si>
    <t>Estimated Cost</t>
  </si>
  <si>
    <t>Estimated Costs</t>
  </si>
  <si>
    <t>Reception</t>
  </si>
  <si>
    <t>Rehearsal Dinner</t>
  </si>
  <si>
    <t xml:space="preserve">Cost Per Person </t>
  </si>
  <si>
    <t>Costs Per Person</t>
  </si>
  <si>
    <t>Invitations</t>
  </si>
  <si>
    <t xml:space="preserve">Total Invitations </t>
  </si>
  <si>
    <t>Cost Per Invitation</t>
  </si>
  <si>
    <t>Postage (includes return)</t>
  </si>
  <si>
    <t>Summary Information - DO NOT DELETE</t>
  </si>
  <si>
    <t>Fill out the information below - this information will update the dashboard on the first tab.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</si>
</sst>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70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16"/>
      <color indexed="9"/>
      <name val="Calibri"/>
      <family val="2"/>
    </font>
    <font>
      <b/>
      <sz val="12"/>
      <color indexed="8"/>
      <name val="Calibri"/>
      <family val="2"/>
    </font>
    <font>
      <b/>
      <i/>
      <sz val="28"/>
      <name val="Monotype Corsiva"/>
      <family val="0"/>
    </font>
    <font>
      <sz val="10"/>
      <color indexed="8"/>
      <name val="Calibri"/>
      <family val="0"/>
    </font>
    <font>
      <sz val="14"/>
      <color indexed="54"/>
      <name val="Calibri"/>
      <family val="0"/>
    </font>
    <font>
      <sz val="10"/>
      <color indexed="54"/>
      <name val="Calibri"/>
      <family val="0"/>
    </font>
    <font>
      <b/>
      <sz val="12"/>
      <color indexed="36"/>
      <name val="Calibri"/>
      <family val="0"/>
    </font>
    <font>
      <sz val="24"/>
      <color indexed="54"/>
      <name val="Calibri"/>
      <family val="0"/>
    </font>
    <font>
      <sz val="20"/>
      <color indexed="9"/>
      <name val="Calibri"/>
      <family val="0"/>
    </font>
    <font>
      <sz val="11"/>
      <color indexed="9"/>
      <name val="Calibri"/>
      <family val="0"/>
    </font>
    <font>
      <b/>
      <sz val="11"/>
      <color indexed="9"/>
      <name val="Calibri"/>
      <family val="0"/>
    </font>
    <font>
      <b/>
      <sz val="18"/>
      <color indexed="9"/>
      <name val="Calibri"/>
      <family val="0"/>
    </font>
    <font>
      <b/>
      <sz val="12"/>
      <color indexed="20"/>
      <name val="Calibri"/>
      <family val="0"/>
    </font>
    <font>
      <b/>
      <sz val="60"/>
      <color indexed="20"/>
      <name val="Calibri"/>
      <family val="0"/>
    </font>
    <font>
      <b/>
      <sz val="20"/>
      <color indexed="20"/>
      <name val="Calibri"/>
      <family val="0"/>
    </font>
    <font>
      <b/>
      <sz val="28"/>
      <color indexed="20"/>
      <name val="Calibri"/>
      <family val="0"/>
    </font>
    <font>
      <b/>
      <sz val="54"/>
      <color indexed="20"/>
      <name val="Calibri"/>
      <family val="0"/>
    </font>
    <font>
      <b/>
      <sz val="18"/>
      <color indexed="20"/>
      <name val="Calibri"/>
      <family val="0"/>
    </font>
    <font>
      <b/>
      <sz val="11"/>
      <color indexed="20"/>
      <name val="Calibri"/>
      <family val="0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Calibri"/>
      <family val="2"/>
    </font>
    <font>
      <b/>
      <sz val="16"/>
      <color theme="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lightGrid">
        <fgColor theme="7" tint="0.5999600291252136"/>
        <bgColor theme="7" tint="0.7999200224876404"/>
      </patternFill>
    </fill>
    <fill>
      <patternFill patternType="lightGrid">
        <fgColor theme="7" tint="0.5999600291252136"/>
        <bgColor theme="7" tint="0.799979984760284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7030A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7030A0"/>
      </right>
      <top>
        <color indexed="63"/>
      </top>
      <bottom>
        <color indexed="63"/>
      </bottom>
    </border>
    <border>
      <left style="thick">
        <color rgb="FF7030A0"/>
      </left>
      <right>
        <color indexed="63"/>
      </right>
      <top>
        <color indexed="63"/>
      </top>
      <bottom style="thick">
        <color rgb="FF7030A0"/>
      </bottom>
    </border>
    <border>
      <left>
        <color indexed="63"/>
      </left>
      <right>
        <color indexed="63"/>
      </right>
      <top>
        <color indexed="63"/>
      </top>
      <bottom style="thick">
        <color rgb="FF7030A0"/>
      </bottom>
    </border>
    <border>
      <left>
        <color indexed="63"/>
      </left>
      <right style="thick">
        <color rgb="FF7030A0"/>
      </right>
      <top>
        <color indexed="63"/>
      </top>
      <bottom style="dashDotDot">
        <color rgb="FF7030A0"/>
      </bottom>
    </border>
    <border>
      <left>
        <color indexed="63"/>
      </left>
      <right>
        <color indexed="63"/>
      </right>
      <top>
        <color indexed="63"/>
      </top>
      <bottom style="dashDotDot">
        <color rgb="FF7030A0"/>
      </bottom>
    </border>
    <border>
      <left>
        <color indexed="63"/>
      </left>
      <right style="thick">
        <color rgb="FF7030A0"/>
      </right>
      <top>
        <color indexed="63"/>
      </top>
      <bottom style="thick">
        <color rgb="FF7030A0"/>
      </bottom>
    </border>
    <border>
      <left style="thick">
        <color rgb="FF7030A0"/>
      </left>
      <right>
        <color indexed="63"/>
      </right>
      <top style="thick">
        <color rgb="FF7030A0"/>
      </top>
      <bottom>
        <color indexed="63"/>
      </bottom>
    </border>
    <border>
      <left>
        <color indexed="63"/>
      </left>
      <right>
        <color indexed="63"/>
      </right>
      <top style="thick">
        <color rgb="FF7030A0"/>
      </top>
      <bottom>
        <color indexed="63"/>
      </bottom>
    </border>
    <border>
      <left>
        <color indexed="63"/>
      </left>
      <right style="thick">
        <color rgb="FF7030A0"/>
      </right>
      <top style="thick">
        <color rgb="FF7030A0"/>
      </top>
      <bottom>
        <color indexed="63"/>
      </bottom>
    </border>
    <border>
      <left style="thick">
        <color rgb="FF7030A0"/>
      </left>
      <right>
        <color indexed="63"/>
      </right>
      <top style="thick">
        <color rgb="FF7030A0"/>
      </top>
      <bottom style="thick">
        <color rgb="FF7030A0"/>
      </bottom>
    </border>
    <border>
      <left>
        <color indexed="63"/>
      </left>
      <right>
        <color indexed="63"/>
      </right>
      <top style="thick">
        <color rgb="FF7030A0"/>
      </top>
      <bottom style="thick">
        <color rgb="FF7030A0"/>
      </bottom>
    </border>
    <border>
      <left>
        <color indexed="63"/>
      </left>
      <right style="thick">
        <color rgb="FF7030A0"/>
      </right>
      <top style="thick">
        <color rgb="FF7030A0"/>
      </top>
      <bottom style="thick">
        <color rgb="FF7030A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0" xfId="52" applyAlignment="1" applyProtection="1">
      <alignment/>
      <protection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5" fillId="0" borderId="0" xfId="52" applyBorder="1" applyAlignment="1" applyProtection="1">
      <alignment/>
      <protection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11" xfId="0" applyFont="1" applyBorder="1" applyAlignment="1">
      <alignment/>
    </xf>
    <xf numFmtId="44" fontId="64" fillId="0" borderId="0" xfId="44" applyFont="1" applyBorder="1" applyAlignment="1">
      <alignment/>
    </xf>
    <xf numFmtId="44" fontId="64" fillId="0" borderId="11" xfId="44" applyFont="1" applyBorder="1" applyAlignment="1">
      <alignment/>
    </xf>
    <xf numFmtId="0" fontId="65" fillId="0" borderId="12" xfId="0" applyFont="1" applyBorder="1" applyAlignment="1">
      <alignment/>
    </xf>
    <xf numFmtId="0" fontId="65" fillId="0" borderId="13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5" fillId="0" borderId="11" xfId="0" applyFont="1" applyBorder="1" applyAlignment="1">
      <alignment horizontal="center"/>
    </xf>
    <xf numFmtId="44" fontId="64" fillId="0" borderId="14" xfId="44" applyFont="1" applyBorder="1" applyAlignment="1">
      <alignment/>
    </xf>
    <xf numFmtId="168" fontId="0" fillId="0" borderId="0" xfId="0" applyNumberFormat="1" applyAlignment="1">
      <alignment/>
    </xf>
    <xf numFmtId="0" fontId="66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166" fontId="64" fillId="5" borderId="15" xfId="42" applyNumberFormat="1" applyFont="1" applyFill="1" applyBorder="1" applyAlignment="1">
      <alignment/>
    </xf>
    <xf numFmtId="166" fontId="64" fillId="5" borderId="14" xfId="42" applyNumberFormat="1" applyFont="1" applyFill="1" applyBorder="1" applyAlignment="1">
      <alignment/>
    </xf>
    <xf numFmtId="168" fontId="65" fillId="5" borderId="13" xfId="0" applyNumberFormat="1" applyFont="1" applyFill="1" applyBorder="1" applyAlignment="1">
      <alignment/>
    </xf>
    <xf numFmtId="168" fontId="65" fillId="5" borderId="16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64" fillId="34" borderId="17" xfId="0" applyFont="1" applyFill="1" applyBorder="1" applyAlignment="1">
      <alignment/>
    </xf>
    <xf numFmtId="0" fontId="64" fillId="34" borderId="18" xfId="0" applyFont="1" applyFill="1" applyBorder="1" applyAlignment="1">
      <alignment/>
    </xf>
    <xf numFmtId="0" fontId="64" fillId="34" borderId="19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68" fontId="0" fillId="34" borderId="0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6" xfId="0" applyFill="1" applyBorder="1" applyAlignment="1">
      <alignment/>
    </xf>
    <xf numFmtId="0" fontId="64" fillId="35" borderId="10" xfId="0" applyFont="1" applyFill="1" applyBorder="1" applyAlignment="1">
      <alignment/>
    </xf>
    <xf numFmtId="0" fontId="64" fillId="35" borderId="0" xfId="0" applyFont="1" applyFill="1" applyBorder="1" applyAlignment="1">
      <alignment/>
    </xf>
    <xf numFmtId="0" fontId="64" fillId="35" borderId="11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168" fontId="0" fillId="35" borderId="0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6" xfId="0" applyFill="1" applyBorder="1" applyAlignment="1">
      <alignment/>
    </xf>
    <xf numFmtId="0" fontId="64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7" fillId="17" borderId="20" xfId="0" applyFont="1" applyFill="1" applyBorder="1" applyAlignment="1">
      <alignment horizontal="center"/>
    </xf>
    <xf numFmtId="0" fontId="67" fillId="17" borderId="21" xfId="0" applyFont="1" applyFill="1" applyBorder="1" applyAlignment="1">
      <alignment horizontal="center"/>
    </xf>
    <xf numFmtId="0" fontId="67" fillId="17" borderId="22" xfId="0" applyFont="1" applyFill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64" fillId="0" borderId="10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166" fontId="0" fillId="5" borderId="11" xfId="42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Total Guest Accepted</a:t>
            </a:r>
          </a:p>
        </c:rich>
      </c:tx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227"/>
          <c:w val="0.9607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Calcs!$A$17:$A$23</c:f>
              <c:strCache>
                <c:ptCount val="7"/>
                <c:pt idx="0">
                  <c:v>Bride Family</c:v>
                </c:pt>
                <c:pt idx="1">
                  <c:v>Groom Family</c:v>
                </c:pt>
                <c:pt idx="2">
                  <c:v>Bride Friend</c:v>
                </c:pt>
                <c:pt idx="3">
                  <c:v>Groom Friend</c:v>
                </c:pt>
                <c:pt idx="4">
                  <c:v>Bride Co-worker</c:v>
                </c:pt>
                <c:pt idx="5">
                  <c:v>Groom Co-worker</c:v>
                </c:pt>
                <c:pt idx="6">
                  <c:v>Other</c:v>
                </c:pt>
              </c:strCache>
            </c:strRef>
          </c:cat>
          <c:val>
            <c:numRef>
              <c:f>Calcs!$D$17:$D$23</c:f>
              <c:numCache>
                <c:ptCount val="7"/>
                <c:pt idx="0">
                  <c:v>10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axId val="44564018"/>
        <c:axId val="65531843"/>
      </c:barChart>
      <c:catAx>
        <c:axId val="44564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</a:p>
        </c:txPr>
        <c:crossAx val="65531843"/>
        <c:crosses val="autoZero"/>
        <c:auto val="1"/>
        <c:lblOffset val="100"/>
        <c:tickLblSkip val="1"/>
        <c:noMultiLvlLbl val="0"/>
      </c:catAx>
      <c:valAx>
        <c:axId val="65531843"/>
        <c:scaling>
          <c:orientation val="minMax"/>
        </c:scaling>
        <c:axPos val="l"/>
        <c:delete val="1"/>
        <c:majorTickMark val="out"/>
        <c:minorTickMark val="none"/>
        <c:tickLblPos val="nextTo"/>
        <c:crossAx val="44564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515"/>
          <c:w val="0.8835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400" b="0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Calcs!$A$28:$A$29</c:f>
              <c:strCache>
                <c:ptCount val="2"/>
                <c:pt idx="0">
                  <c:v>Thank you Sent</c:v>
                </c:pt>
                <c:pt idx="1">
                  <c:v>Gifts Received</c:v>
                </c:pt>
              </c:strCache>
            </c:strRef>
          </c:cat>
          <c:val>
            <c:numRef>
              <c:f>Calcs!$B$28:$B$29</c:f>
              <c:numCache>
                <c:ptCount val="2"/>
                <c:pt idx="0">
                  <c:v>2</c:v>
                </c:pt>
                <c:pt idx="1">
                  <c:v>6</c:v>
                </c:pt>
              </c:numCache>
            </c:numRef>
          </c:val>
        </c:ser>
        <c:axId val="52915676"/>
        <c:axId val="6479037"/>
      </c:barChart>
      <c:catAx>
        <c:axId val="52915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</a:p>
        </c:txPr>
        <c:crossAx val="6479037"/>
        <c:crosses val="autoZero"/>
        <c:auto val="1"/>
        <c:lblOffset val="100"/>
        <c:tickLblSkip val="1"/>
        <c:noMultiLvlLbl val="0"/>
      </c:catAx>
      <c:valAx>
        <c:axId val="6479037"/>
        <c:scaling>
          <c:orientation val="minMax"/>
        </c:scaling>
        <c:axPos val="b"/>
        <c:delete val="1"/>
        <c:majorTickMark val="out"/>
        <c:minorTickMark val="none"/>
        <c:tickLblPos val="nextTo"/>
        <c:crossAx val="52915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2.png" /><Relationship Id="rId5" Type="http://schemas.openxmlformats.org/officeDocument/2006/relationships/hyperlink" Target="http://www.spreadsheetshoppe.com/" TargetMode="External" /><Relationship Id="rId6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276225</xdr:colOff>
      <xdr:row>0</xdr:row>
      <xdr:rowOff>0</xdr:rowOff>
    </xdr:from>
    <xdr:to>
      <xdr:col>16</xdr:col>
      <xdr:colOff>685800</xdr:colOff>
      <xdr:row>3</xdr:row>
      <xdr:rowOff>0</xdr:rowOff>
    </xdr:to>
    <xdr:pic>
      <xdr:nvPicPr>
        <xdr:cNvPr id="1" name="Picture 2" descr="clipart-wedd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0"/>
          <a:ext cx="942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695325</xdr:colOff>
      <xdr:row>2</xdr:row>
      <xdr:rowOff>142875</xdr:rowOff>
    </xdr:to>
    <xdr:sp>
      <xdr:nvSpPr>
        <xdr:cNvPr id="2" name="Rectangle 44"/>
        <xdr:cNvSpPr>
          <a:spLocks/>
        </xdr:cNvSpPr>
      </xdr:nvSpPr>
      <xdr:spPr>
        <a:xfrm>
          <a:off x="209550" y="0"/>
          <a:ext cx="8848725" cy="447675"/>
        </a:xfrm>
        <a:prstGeom prst="rect">
          <a:avLst/>
        </a:prstGeom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2800" b="1" i="1" u="none" baseline="0"/>
            <a:t>My Wedding RSVP Status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7</xdr:col>
      <xdr:colOff>381000</xdr:colOff>
      <xdr:row>19</xdr:row>
      <xdr:rowOff>0</xdr:rowOff>
    </xdr:to>
    <xdr:grpSp>
      <xdr:nvGrpSpPr>
        <xdr:cNvPr id="3" name="Group 1"/>
        <xdr:cNvGrpSpPr>
          <a:grpSpLocks/>
        </xdr:cNvGrpSpPr>
      </xdr:nvGrpSpPr>
      <xdr:grpSpPr>
        <a:xfrm>
          <a:off x="19050" y="1695450"/>
          <a:ext cx="3752850" cy="1200150"/>
          <a:chOff x="3445853" y="590550"/>
          <a:chExt cx="2907321" cy="1200150"/>
        </a:xfrm>
        <a:solidFill>
          <a:srgbClr val="FFFFFF"/>
        </a:solidFill>
      </xdr:grpSpPr>
      <xdr:sp>
        <xdr:nvSpPr>
          <xdr:cNvPr id="4" name="Rectangle 2"/>
          <xdr:cNvSpPr>
            <a:spLocks/>
          </xdr:cNvSpPr>
        </xdr:nvSpPr>
        <xdr:spPr>
          <a:xfrm>
            <a:off x="3605029" y="643957"/>
            <a:ext cx="1791637" cy="1146743"/>
          </a:xfrm>
          <a:prstGeom prst="rect">
            <a:avLst/>
          </a:prstGeom>
          <a:gradFill rotWithShape="1">
            <a:gsLst>
              <a:gs pos="0">
                <a:srgbClr val="C9B5E8"/>
              </a:gs>
              <a:gs pos="35001">
                <a:srgbClr val="D9CBEE"/>
              </a:gs>
              <a:gs pos="100000">
                <a:srgbClr val="F0EAF9"/>
              </a:gs>
            </a:gsLst>
            <a:lin ang="5400000" scaled="1"/>
          </a:gradFill>
          <a:ln w="9525" cmpd="sng">
            <a:solidFill>
              <a:srgbClr val="7D60A0"/>
            </a:solidFill>
            <a:headEnd type="none"/>
            <a:tailEnd type="none"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20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Adults Accepted</a:t>
            </a:r>
          </a:p>
        </xdr:txBody>
      </xdr:sp>
      <xdr:sp>
        <xdr:nvSpPr>
          <xdr:cNvPr id="5" name="TextBox 3"/>
          <xdr:cNvSpPr txBox="1">
            <a:spLocks noChangeArrowheads="1"/>
          </xdr:cNvSpPr>
        </xdr:nvSpPr>
        <xdr:spPr>
          <a:xfrm>
            <a:off x="4523015" y="988100"/>
            <a:ext cx="248576" cy="4815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8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/</a:t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3445853" y="590550"/>
            <a:ext cx="2907321" cy="1162045"/>
            <a:chOff x="3445853" y="590550"/>
            <a:chExt cx="2907321" cy="1162050"/>
          </a:xfrm>
          <a:solidFill>
            <a:srgbClr val="FFFFFF"/>
          </a:solidFill>
        </xdr:grpSpPr>
        <xdr:sp textlink="Calcs!$B$6">
          <xdr:nvSpPr>
            <xdr:cNvPr id="7" name="TextBox 5"/>
            <xdr:cNvSpPr txBox="1">
              <a:spLocks noChangeArrowheads="1"/>
            </xdr:cNvSpPr>
          </xdr:nvSpPr>
          <xdr:spPr>
            <a:xfrm>
              <a:off x="3445853" y="590550"/>
              <a:ext cx="1223982" cy="92499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r">
                <a:defRPr/>
              </a:pPr>
              <a:fld id="{d4b72ee3-062c-43b5-a026-2d8f0eae23f1}" type="TxLink">
                <a:rPr lang="en-US" cap="none" sz="5400" b="1" i="0" u="none" baseline="0">
                  <a:solidFill>
                    <a:srgbClr val="800080"/>
                  </a:solidFill>
                  <a:latin typeface="Calibri"/>
                  <a:ea typeface="Calibri"/>
                  <a:cs typeface="Calibri"/>
                </a:rPr>
                <a:t>10</a:t>
              </a:fld>
            </a:p>
          </xdr:txBody>
        </xdr:sp>
        <xdr:sp textlink="Calcs!$B$3">
          <xdr:nvSpPr>
            <xdr:cNvPr id="8" name="TextBox 6"/>
            <xdr:cNvSpPr txBox="1">
              <a:spLocks noChangeArrowheads="1"/>
            </xdr:cNvSpPr>
          </xdr:nvSpPr>
          <xdr:spPr>
            <a:xfrm>
              <a:off x="4682918" y="987971"/>
              <a:ext cx="739913" cy="5197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l">
                <a:defRPr/>
              </a:pPr>
              <a:fld id="{cd5cebca-72e5-429b-be7a-ed98ba924388}" type="TxLink">
                <a:rPr lang="en-US" cap="none" sz="2800" b="1" i="0" u="none" baseline="0">
                  <a:solidFill>
                    <a:srgbClr val="800080"/>
                  </a:solidFill>
                  <a:latin typeface="Calibri"/>
                  <a:ea typeface="Calibri"/>
                  <a:cs typeface="Calibri"/>
                </a:rPr>
                <a:t>25</a:t>
              </a:fld>
            </a:p>
          </xdr:txBody>
        </xdr:sp>
        <xdr:sp textlink="Calcs!$B$9">
          <xdr:nvSpPr>
            <xdr:cNvPr id="9" name="Rectangle 7"/>
            <xdr:cNvSpPr>
              <a:spLocks/>
            </xdr:cNvSpPr>
          </xdr:nvSpPr>
          <xdr:spPr>
            <a:xfrm>
              <a:off x="5472983" y="682352"/>
              <a:ext cx="873650" cy="489223"/>
            </a:xfrm>
            <a:prstGeom prst="rect">
              <a:avLst/>
            </a:prstGeom>
            <a:gradFill rotWithShape="1">
              <a:gsLst>
                <a:gs pos="0">
                  <a:srgbClr val="C9B5E8"/>
                </a:gs>
                <a:gs pos="35001">
                  <a:srgbClr val="D9CBEE"/>
                </a:gs>
                <a:gs pos="100000">
                  <a:srgbClr val="F0EAF9"/>
                </a:gs>
              </a:gsLst>
              <a:lin ang="5400000" scaled="1"/>
            </a:gradFill>
            <a:ln w="9525" cmpd="sng">
              <a:solidFill>
                <a:srgbClr val="7D60A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800" b="1" i="0" u="none" baseline="0">
                  <a:solidFill>
                    <a:srgbClr val="800080"/>
                  </a:solidFill>
                  <a:latin typeface="Calibri"/>
                  <a:ea typeface="Calibri"/>
                  <a:cs typeface="Calibri"/>
                </a:rPr>
                <a:t>5</a:t>
              </a:r>
            </a:p>
          </xdr:txBody>
        </xdr:sp>
        <xdr:sp>
          <xdr:nvSpPr>
            <xdr:cNvPr id="10" name="TextBox 8"/>
            <xdr:cNvSpPr txBox="1">
              <a:spLocks noChangeArrowheads="1"/>
            </xdr:cNvSpPr>
          </xdr:nvSpPr>
          <xdr:spPr>
            <a:xfrm>
              <a:off x="5472983" y="987971"/>
              <a:ext cx="880191" cy="19115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800080"/>
                  </a:solidFill>
                  <a:latin typeface="Calibri"/>
                  <a:ea typeface="Calibri"/>
                  <a:cs typeface="Calibri"/>
                </a:rPr>
                <a:t>Maybe</a:t>
              </a:r>
            </a:p>
          </xdr:txBody>
        </xdr:sp>
        <xdr:sp textlink="Calcs!$B$12">
          <xdr:nvSpPr>
            <xdr:cNvPr id="11" name="Rectangle 9"/>
            <xdr:cNvSpPr>
              <a:spLocks/>
            </xdr:cNvSpPr>
          </xdr:nvSpPr>
          <xdr:spPr>
            <a:xfrm>
              <a:off x="5472983" y="1255533"/>
              <a:ext cx="873650" cy="489223"/>
            </a:xfrm>
            <a:prstGeom prst="rect">
              <a:avLst/>
            </a:prstGeom>
            <a:gradFill rotWithShape="1">
              <a:gsLst>
                <a:gs pos="0">
                  <a:srgbClr val="C9B5E8"/>
                </a:gs>
                <a:gs pos="35001">
                  <a:srgbClr val="D9CBEE"/>
                </a:gs>
                <a:gs pos="100000">
                  <a:srgbClr val="F0EAF9"/>
                </a:gs>
              </a:gsLst>
              <a:lin ang="5400000" scaled="1"/>
            </a:gradFill>
            <a:ln w="9525" cmpd="sng">
              <a:solidFill>
                <a:srgbClr val="7D60A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800" b="1" i="0" u="none" baseline="0">
                  <a:solidFill>
                    <a:srgbClr val="800080"/>
                  </a:solidFill>
                  <a:latin typeface="Calibri"/>
                  <a:ea typeface="Calibri"/>
                  <a:cs typeface="Calibri"/>
                </a:rPr>
                <a:t>6</a:t>
              </a:r>
            </a:p>
          </xdr:txBody>
        </xdr:sp>
        <xdr:sp>
          <xdr:nvSpPr>
            <xdr:cNvPr id="12" name="TextBox 10"/>
            <xdr:cNvSpPr txBox="1">
              <a:spLocks noChangeArrowheads="1"/>
            </xdr:cNvSpPr>
          </xdr:nvSpPr>
          <xdr:spPr>
            <a:xfrm>
              <a:off x="5472983" y="1561443"/>
              <a:ext cx="880191" cy="19115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800080"/>
                  </a:solidFill>
                  <a:latin typeface="Calibri"/>
                  <a:ea typeface="Calibri"/>
                  <a:cs typeface="Calibri"/>
                </a:rPr>
                <a:t>Yet to RSVP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19</xdr:row>
      <xdr:rowOff>28575</xdr:rowOff>
    </xdr:from>
    <xdr:to>
      <xdr:col>7</xdr:col>
      <xdr:colOff>371475</xdr:colOff>
      <xdr:row>27</xdr:row>
      <xdr:rowOff>9525</xdr:rowOff>
    </xdr:to>
    <xdr:grpSp>
      <xdr:nvGrpSpPr>
        <xdr:cNvPr id="13" name="Group 11"/>
        <xdr:cNvGrpSpPr>
          <a:grpSpLocks/>
        </xdr:cNvGrpSpPr>
      </xdr:nvGrpSpPr>
      <xdr:grpSpPr>
        <a:xfrm>
          <a:off x="0" y="2924175"/>
          <a:ext cx="3762375" cy="1200150"/>
          <a:chOff x="3392234" y="2743200"/>
          <a:chExt cx="2926611" cy="1200150"/>
        </a:xfrm>
        <a:solidFill>
          <a:srgbClr val="FFFFFF"/>
        </a:solidFill>
      </xdr:grpSpPr>
      <xdr:sp>
        <xdr:nvSpPr>
          <xdr:cNvPr id="14" name="Rectangle 12"/>
          <xdr:cNvSpPr>
            <a:spLocks/>
          </xdr:cNvSpPr>
        </xdr:nvSpPr>
        <xdr:spPr>
          <a:xfrm>
            <a:off x="3571489" y="2796607"/>
            <a:ext cx="1799866" cy="1146743"/>
          </a:xfrm>
          <a:prstGeom prst="rect">
            <a:avLst/>
          </a:prstGeom>
          <a:gradFill rotWithShape="1">
            <a:gsLst>
              <a:gs pos="0">
                <a:srgbClr val="C9B5E8"/>
              </a:gs>
              <a:gs pos="35001">
                <a:srgbClr val="D9CBEE"/>
              </a:gs>
              <a:gs pos="100000">
                <a:srgbClr val="F0EAF9"/>
              </a:gs>
            </a:gsLst>
            <a:lin ang="5400000" scaled="1"/>
          </a:gradFill>
          <a:ln w="9525" cmpd="sng">
            <a:solidFill>
              <a:srgbClr val="7D60A0"/>
            </a:solidFill>
            <a:headEnd type="none"/>
            <a:tailEnd type="none"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20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Children Accepted</a:t>
            </a:r>
          </a:p>
        </xdr:txBody>
      </xdr:sp>
      <xdr:sp textlink="Calcs!$B$7">
        <xdr:nvSpPr>
          <xdr:cNvPr id="15" name="TextBox 13"/>
          <xdr:cNvSpPr txBox="1">
            <a:spLocks noChangeArrowheads="1"/>
          </xdr:cNvSpPr>
        </xdr:nvSpPr>
        <xdr:spPr>
          <a:xfrm>
            <a:off x="3392234" y="2743200"/>
            <a:ext cx="1235761" cy="9250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fld id="{71421756-a36a-4e35-b5fc-5cf133108642}" type="TxLink">
              <a:rPr lang="en-US" cap="none" sz="54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3</a:t>
            </a:fld>
          </a:p>
        </xdr:txBody>
      </xdr:sp>
      <xdr:sp textlink="Calcs!$B$4">
        <xdr:nvSpPr>
          <xdr:cNvPr id="16" name="TextBox 14"/>
          <xdr:cNvSpPr txBox="1">
            <a:spLocks noChangeArrowheads="1"/>
          </xdr:cNvSpPr>
        </xdr:nvSpPr>
        <xdr:spPr>
          <a:xfrm>
            <a:off x="4627995" y="3156052"/>
            <a:ext cx="807013" cy="512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fld id="{f9a804d1-313d-4597-8dfe-aeccc8d16eb2}" type="TxLink">
              <a:rPr lang="en-US" cap="none" sz="28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12</a:t>
            </a:fld>
          </a:p>
        </xdr:txBody>
      </xdr:sp>
      <xdr:sp>
        <xdr:nvSpPr>
          <xdr:cNvPr id="17" name="TextBox 15"/>
          <xdr:cNvSpPr txBox="1">
            <a:spLocks noChangeArrowheads="1"/>
          </xdr:cNvSpPr>
        </xdr:nvSpPr>
        <xdr:spPr>
          <a:xfrm>
            <a:off x="4487518" y="3140750"/>
            <a:ext cx="243640" cy="4815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8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/</a:t>
            </a:r>
          </a:p>
        </xdr:txBody>
      </xdr:sp>
      <xdr:sp textlink="Calcs!$B$10">
        <xdr:nvSpPr>
          <xdr:cNvPr id="18" name="Rectangle 16"/>
          <xdr:cNvSpPr>
            <a:spLocks/>
          </xdr:cNvSpPr>
        </xdr:nvSpPr>
        <xdr:spPr>
          <a:xfrm>
            <a:off x="5454031" y="2857814"/>
            <a:ext cx="864814" cy="489361"/>
          </a:xfrm>
          <a:prstGeom prst="rect">
            <a:avLst/>
          </a:prstGeom>
          <a:gradFill rotWithShape="1">
            <a:gsLst>
              <a:gs pos="0">
                <a:srgbClr val="C9B5E8"/>
              </a:gs>
              <a:gs pos="35001">
                <a:srgbClr val="D9CBEE"/>
              </a:gs>
              <a:gs pos="100000">
                <a:srgbClr val="F0EAF9"/>
              </a:gs>
            </a:gsLst>
            <a:lin ang="5400000" scaled="1"/>
          </a:gradFill>
          <a:ln w="9525" cmpd="sng">
            <a:solidFill>
              <a:srgbClr val="7D60A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3</a:t>
            </a:r>
          </a:p>
        </xdr:txBody>
      </xdr:sp>
      <xdr:sp>
        <xdr:nvSpPr>
          <xdr:cNvPr id="19" name="TextBox 17"/>
          <xdr:cNvSpPr txBox="1">
            <a:spLocks noChangeArrowheads="1"/>
          </xdr:cNvSpPr>
        </xdr:nvSpPr>
        <xdr:spPr>
          <a:xfrm>
            <a:off x="5428424" y="3163553"/>
            <a:ext cx="877252" cy="1911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Maybe</a:t>
            </a:r>
          </a:p>
        </xdr:txBody>
      </xdr:sp>
      <xdr:sp textlink="Calcs!$B$13">
        <xdr:nvSpPr>
          <xdr:cNvPr id="20" name="Rectangle 18"/>
          <xdr:cNvSpPr>
            <a:spLocks/>
          </xdr:cNvSpPr>
        </xdr:nvSpPr>
        <xdr:spPr>
          <a:xfrm>
            <a:off x="5454031" y="3431186"/>
            <a:ext cx="864814" cy="481560"/>
          </a:xfrm>
          <a:prstGeom prst="rect">
            <a:avLst/>
          </a:prstGeom>
          <a:gradFill rotWithShape="1">
            <a:gsLst>
              <a:gs pos="0">
                <a:srgbClr val="C9B5E8"/>
              </a:gs>
              <a:gs pos="35001">
                <a:srgbClr val="D9CBEE"/>
              </a:gs>
              <a:gs pos="100000">
                <a:srgbClr val="F0EAF9"/>
              </a:gs>
            </a:gsLst>
            <a:lin ang="5400000" scaled="1"/>
          </a:gradFill>
          <a:ln w="9525" cmpd="sng">
            <a:solidFill>
              <a:srgbClr val="7D60A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6</a:t>
            </a:r>
          </a:p>
        </xdr:txBody>
      </xdr:sp>
      <xdr:sp>
        <xdr:nvSpPr>
          <xdr:cNvPr id="21" name="TextBox 19"/>
          <xdr:cNvSpPr txBox="1">
            <a:spLocks noChangeArrowheads="1"/>
          </xdr:cNvSpPr>
        </xdr:nvSpPr>
        <xdr:spPr>
          <a:xfrm>
            <a:off x="5428424" y="3736924"/>
            <a:ext cx="877252" cy="1911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Yet to RSVP</a:t>
            </a:r>
          </a:p>
        </xdr:txBody>
      </xdr:sp>
    </xdr:grpSp>
    <xdr:clientData/>
  </xdr:twoCellAnchor>
  <xdr:twoCellAnchor>
    <xdr:from>
      <xdr:col>0</xdr:col>
      <xdr:colOff>19050</xdr:colOff>
      <xdr:row>3</xdr:row>
      <xdr:rowOff>0</xdr:rowOff>
    </xdr:from>
    <xdr:to>
      <xdr:col>7</xdr:col>
      <xdr:colOff>371475</xdr:colOff>
      <xdr:row>10</xdr:row>
      <xdr:rowOff>133350</xdr:rowOff>
    </xdr:to>
    <xdr:grpSp>
      <xdr:nvGrpSpPr>
        <xdr:cNvPr id="22" name="Group 21"/>
        <xdr:cNvGrpSpPr>
          <a:grpSpLocks/>
        </xdr:cNvGrpSpPr>
      </xdr:nvGrpSpPr>
      <xdr:grpSpPr>
        <a:xfrm>
          <a:off x="19050" y="457200"/>
          <a:ext cx="3743325" cy="1200150"/>
          <a:chOff x="3445853" y="590550"/>
          <a:chExt cx="2907321" cy="1200150"/>
        </a:xfrm>
        <a:solidFill>
          <a:srgbClr val="FFFFFF"/>
        </a:solidFill>
      </xdr:grpSpPr>
      <xdr:sp>
        <xdr:nvSpPr>
          <xdr:cNvPr id="23" name="Rectangle 22"/>
          <xdr:cNvSpPr>
            <a:spLocks/>
          </xdr:cNvSpPr>
        </xdr:nvSpPr>
        <xdr:spPr>
          <a:xfrm>
            <a:off x="3605756" y="651458"/>
            <a:ext cx="1801812" cy="1139242"/>
          </a:xfrm>
          <a:prstGeom prst="rect">
            <a:avLst/>
          </a:prstGeom>
          <a:gradFill rotWithShape="1">
            <a:gsLst>
              <a:gs pos="0">
                <a:srgbClr val="C9B5E8"/>
              </a:gs>
              <a:gs pos="35001">
                <a:srgbClr val="D9CBEE"/>
              </a:gs>
              <a:gs pos="100000">
                <a:srgbClr val="F0EAF9"/>
              </a:gs>
            </a:gsLst>
            <a:lin ang="5400000" scaled="1"/>
          </a:gradFill>
          <a:ln w="9525" cmpd="sng">
            <a:solidFill>
              <a:srgbClr val="7D60A0"/>
            </a:solidFill>
            <a:headEnd type="none"/>
            <a:tailEnd type="none"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20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Total Accepted</a:t>
            </a:r>
          </a:p>
        </xdr:txBody>
      </xdr:sp>
      <xdr:sp>
        <xdr:nvSpPr>
          <xdr:cNvPr id="24" name="TextBox 23"/>
          <xdr:cNvSpPr txBox="1">
            <a:spLocks noChangeArrowheads="1"/>
          </xdr:cNvSpPr>
        </xdr:nvSpPr>
        <xdr:spPr>
          <a:xfrm>
            <a:off x="4525923" y="993200"/>
            <a:ext cx="242761" cy="471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28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/</a:t>
            </a:r>
          </a:p>
        </xdr:txBody>
      </xdr:sp>
      <xdr:grpSp>
        <xdr:nvGrpSpPr>
          <xdr:cNvPr id="25" name="Group 23"/>
          <xdr:cNvGrpSpPr>
            <a:grpSpLocks/>
          </xdr:cNvGrpSpPr>
        </xdr:nvGrpSpPr>
        <xdr:grpSpPr>
          <a:xfrm>
            <a:off x="3445853" y="590550"/>
            <a:ext cx="2907321" cy="1162045"/>
            <a:chOff x="3445853" y="590550"/>
            <a:chExt cx="2907321" cy="1162050"/>
          </a:xfrm>
          <a:solidFill>
            <a:srgbClr val="FFFFFF"/>
          </a:solidFill>
        </xdr:grpSpPr>
        <xdr:sp textlink="Calcs!$B$8">
          <xdr:nvSpPr>
            <xdr:cNvPr id="26" name="TextBox 25"/>
            <xdr:cNvSpPr txBox="1">
              <a:spLocks noChangeArrowheads="1"/>
            </xdr:cNvSpPr>
          </xdr:nvSpPr>
          <xdr:spPr>
            <a:xfrm>
              <a:off x="3445853" y="590550"/>
              <a:ext cx="1220348" cy="9267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r">
                <a:defRPr/>
              </a:pPr>
              <a:fld id="{b7234ff8-2e57-4619-bf06-e6714635b943}" type="TxLink">
                <a:rPr lang="en-US" cap="none" sz="5400" b="1" i="0" u="none" baseline="0">
                  <a:solidFill>
                    <a:srgbClr val="800080"/>
                  </a:solidFill>
                  <a:latin typeface="Calibri"/>
                  <a:ea typeface="Calibri"/>
                  <a:cs typeface="Calibri"/>
                </a:rPr>
                <a:t>13</a:t>
              </a:fld>
            </a:p>
          </xdr:txBody>
        </xdr:sp>
        <xdr:sp textlink="Calcs!$B$5">
          <xdr:nvSpPr>
            <xdr:cNvPr id="27" name="TextBox 26"/>
            <xdr:cNvSpPr txBox="1">
              <a:spLocks noChangeArrowheads="1"/>
            </xdr:cNvSpPr>
          </xdr:nvSpPr>
          <xdr:spPr>
            <a:xfrm>
              <a:off x="4666201" y="977803"/>
              <a:ext cx="741367" cy="5165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l">
                <a:defRPr/>
              </a:pPr>
              <a:fld id="{b25206a9-825f-420a-83fb-ad5b0f69d960}" type="TxLink">
                <a:rPr lang="en-US" cap="none" sz="2800" b="1" i="0" u="none" baseline="0">
                  <a:solidFill>
                    <a:srgbClr val="800080"/>
                  </a:solidFill>
                  <a:latin typeface="Calibri"/>
                  <a:ea typeface="Calibri"/>
                  <a:cs typeface="Calibri"/>
                </a:rPr>
                <a:t>37</a:t>
              </a:fld>
            </a:p>
          </xdr:txBody>
        </xdr:sp>
        <xdr:sp textlink="Calcs!$B$11">
          <xdr:nvSpPr>
            <xdr:cNvPr id="28" name="Rectangle 27"/>
            <xdr:cNvSpPr>
              <a:spLocks/>
            </xdr:cNvSpPr>
          </xdr:nvSpPr>
          <xdr:spPr>
            <a:xfrm>
              <a:off x="5478070" y="689324"/>
              <a:ext cx="869289" cy="486027"/>
            </a:xfrm>
            <a:prstGeom prst="rect">
              <a:avLst/>
            </a:prstGeom>
            <a:gradFill rotWithShape="1">
              <a:gsLst>
                <a:gs pos="0">
                  <a:srgbClr val="C9B5E8"/>
                </a:gs>
                <a:gs pos="35001">
                  <a:srgbClr val="D9CBEE"/>
                </a:gs>
                <a:gs pos="100000">
                  <a:srgbClr val="F0EAF9"/>
                </a:gs>
              </a:gsLst>
              <a:lin ang="5400000" scaled="1"/>
            </a:gradFill>
            <a:ln w="9525" cmpd="sng">
              <a:solidFill>
                <a:srgbClr val="7D60A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800" b="1" i="0" u="none" baseline="0">
                  <a:solidFill>
                    <a:srgbClr val="800080"/>
                  </a:solidFill>
                  <a:latin typeface="Calibri"/>
                  <a:ea typeface="Calibri"/>
                  <a:cs typeface="Calibri"/>
                </a:rPr>
                <a:t>8</a:t>
              </a:r>
            </a:p>
          </xdr:txBody>
        </xdr:sp>
        <xdr:sp>
          <xdr:nvSpPr>
            <xdr:cNvPr id="29" name="TextBox 28"/>
            <xdr:cNvSpPr txBox="1">
              <a:spLocks noChangeArrowheads="1"/>
            </xdr:cNvSpPr>
          </xdr:nvSpPr>
          <xdr:spPr>
            <a:xfrm>
              <a:off x="5478070" y="993200"/>
              <a:ext cx="875104" cy="18999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800080"/>
                  </a:solidFill>
                  <a:latin typeface="Calibri"/>
                  <a:ea typeface="Calibri"/>
                  <a:cs typeface="Calibri"/>
                </a:rPr>
                <a:t>Maybe</a:t>
              </a:r>
            </a:p>
          </xdr:txBody>
        </xdr:sp>
        <xdr:sp textlink="Calcs!$B$14">
          <xdr:nvSpPr>
            <xdr:cNvPr id="30" name="Rectangle 29"/>
            <xdr:cNvSpPr>
              <a:spLocks/>
            </xdr:cNvSpPr>
          </xdr:nvSpPr>
          <xdr:spPr>
            <a:xfrm>
              <a:off x="5478070" y="1259019"/>
              <a:ext cx="869289" cy="486027"/>
            </a:xfrm>
            <a:prstGeom prst="rect">
              <a:avLst/>
            </a:prstGeom>
            <a:gradFill rotWithShape="1">
              <a:gsLst>
                <a:gs pos="0">
                  <a:srgbClr val="C9B5E8"/>
                </a:gs>
                <a:gs pos="35001">
                  <a:srgbClr val="D9CBEE"/>
                </a:gs>
                <a:gs pos="100000">
                  <a:srgbClr val="F0EAF9"/>
                </a:gs>
              </a:gsLst>
              <a:lin ang="5400000" scaled="1"/>
            </a:gradFill>
            <a:ln w="9525" cmpd="sng">
              <a:solidFill>
                <a:srgbClr val="7D60A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800" b="1" i="0" u="none" baseline="0">
                  <a:solidFill>
                    <a:srgbClr val="800080"/>
                  </a:solidFill>
                  <a:latin typeface="Calibri"/>
                  <a:ea typeface="Calibri"/>
                  <a:cs typeface="Calibri"/>
                </a:rPr>
                <a:t>12</a:t>
              </a:r>
            </a:p>
          </xdr:txBody>
        </xdr:sp>
        <xdr:sp>
          <xdr:nvSpPr>
            <xdr:cNvPr id="31" name="TextBox 30"/>
            <xdr:cNvSpPr txBox="1">
              <a:spLocks noChangeArrowheads="1"/>
            </xdr:cNvSpPr>
          </xdr:nvSpPr>
          <xdr:spPr>
            <a:xfrm>
              <a:off x="5478070" y="1562895"/>
              <a:ext cx="875104" cy="18999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800080"/>
                  </a:solidFill>
                  <a:latin typeface="Calibri"/>
                  <a:ea typeface="Calibri"/>
                  <a:cs typeface="Calibri"/>
                </a:rPr>
                <a:t>Yet to RSVP</a:t>
              </a:r>
            </a:p>
          </xdr:txBody>
        </xdr:sp>
      </xdr:grpSp>
    </xdr:grpSp>
    <xdr:clientData/>
  </xdr:twoCellAnchor>
  <xdr:twoCellAnchor>
    <xdr:from>
      <xdr:col>8</xdr:col>
      <xdr:colOff>0</xdr:colOff>
      <xdr:row>3</xdr:row>
      <xdr:rowOff>57150</xdr:rowOff>
    </xdr:from>
    <xdr:to>
      <xdr:col>16</xdr:col>
      <xdr:colOff>695325</xdr:colOff>
      <xdr:row>15</xdr:row>
      <xdr:rowOff>0</xdr:rowOff>
    </xdr:to>
    <xdr:graphicFrame>
      <xdr:nvGraphicFramePr>
        <xdr:cNvPr id="32" name="Chart 31"/>
        <xdr:cNvGraphicFramePr/>
      </xdr:nvGraphicFramePr>
      <xdr:xfrm>
        <a:off x="3924300" y="514350"/>
        <a:ext cx="513397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15</xdr:row>
      <xdr:rowOff>95250</xdr:rowOff>
    </xdr:from>
    <xdr:to>
      <xdr:col>14</xdr:col>
      <xdr:colOff>209550</xdr:colOff>
      <xdr:row>27</xdr:row>
      <xdr:rowOff>47625</xdr:rowOff>
    </xdr:to>
    <xdr:graphicFrame>
      <xdr:nvGraphicFramePr>
        <xdr:cNvPr id="33" name="Chart 32"/>
        <xdr:cNvGraphicFramePr/>
      </xdr:nvGraphicFramePr>
      <xdr:xfrm>
        <a:off x="3924300" y="2381250"/>
        <a:ext cx="3581400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200025</xdr:colOff>
      <xdr:row>15</xdr:row>
      <xdr:rowOff>76200</xdr:rowOff>
    </xdr:from>
    <xdr:to>
      <xdr:col>17</xdr:col>
      <xdr:colOff>76200</xdr:colOff>
      <xdr:row>27</xdr:row>
      <xdr:rowOff>47625</xdr:rowOff>
    </xdr:to>
    <xdr:grpSp>
      <xdr:nvGrpSpPr>
        <xdr:cNvPr id="34" name="Group 35"/>
        <xdr:cNvGrpSpPr>
          <a:grpSpLocks/>
        </xdr:cNvGrpSpPr>
      </xdr:nvGrpSpPr>
      <xdr:grpSpPr>
        <a:xfrm>
          <a:off x="7496175" y="2362200"/>
          <a:ext cx="1647825" cy="1800225"/>
          <a:chOff x="7500508" y="2381250"/>
          <a:chExt cx="1039091" cy="1800225"/>
        </a:xfrm>
        <a:solidFill>
          <a:srgbClr val="FFFFFF"/>
        </a:solidFill>
      </xdr:grpSpPr>
      <xdr:sp>
        <xdr:nvSpPr>
          <xdr:cNvPr id="35" name="Rectangle 33"/>
          <xdr:cNvSpPr>
            <a:spLocks/>
          </xdr:cNvSpPr>
        </xdr:nvSpPr>
        <xdr:spPr>
          <a:xfrm>
            <a:off x="7563113" y="2381250"/>
            <a:ext cx="913881" cy="1800225"/>
          </a:xfrm>
          <a:prstGeom prst="rect">
            <a:avLst/>
          </a:prstGeom>
          <a:gradFill rotWithShape="1">
            <a:gsLst>
              <a:gs pos="0">
                <a:srgbClr val="C9B5E8"/>
              </a:gs>
              <a:gs pos="35001">
                <a:srgbClr val="D9CBEE"/>
              </a:gs>
              <a:gs pos="100000">
                <a:srgbClr val="F0EAF9"/>
              </a:gs>
            </a:gsLst>
            <a:lin ang="5400000" scaled="1"/>
          </a:gradFill>
          <a:ln w="9525" cmpd="sng">
            <a:solidFill>
              <a:srgbClr val="7D60A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Remaining
</a:t>
            </a: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Thank You Cards</a:t>
            </a:r>
          </a:p>
        </xdr:txBody>
      </xdr:sp>
      <xdr:sp textlink="Calcs!B30">
        <xdr:nvSpPr>
          <xdr:cNvPr id="36" name="TextBox 34"/>
          <xdr:cNvSpPr txBox="1">
            <a:spLocks noChangeArrowheads="1"/>
          </xdr:cNvSpPr>
        </xdr:nvSpPr>
        <xdr:spPr>
          <a:xfrm>
            <a:off x="7500508" y="2739945"/>
            <a:ext cx="1039091" cy="1083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fld id="{6578faae-62f5-4a8f-a0f1-5eae01c96519}" type="TxLink">
              <a:rPr lang="en-US" cap="none" sz="6000" b="1" i="0" u="none" baseline="0">
                <a:solidFill>
                  <a:srgbClr val="800080"/>
                </a:solidFill>
                <a:latin typeface="Calibri"/>
                <a:ea typeface="Calibri"/>
                <a:cs typeface="Calibri"/>
              </a:rPr>
              <a:t>4</a:t>
            </a:fld>
          </a:p>
        </xdr:txBody>
      </xdr:sp>
    </xdr:grpSp>
    <xdr:clientData/>
  </xdr:twoCellAnchor>
  <xdr:twoCellAnchor>
    <xdr:from>
      <xdr:col>2</xdr:col>
      <xdr:colOff>9525</xdr:colOff>
      <xdr:row>34</xdr:row>
      <xdr:rowOff>85725</xdr:rowOff>
    </xdr:from>
    <xdr:to>
      <xdr:col>5</xdr:col>
      <xdr:colOff>104775</xdr:colOff>
      <xdr:row>38</xdr:row>
      <xdr:rowOff>85725</xdr:rowOff>
    </xdr:to>
    <xdr:grpSp>
      <xdr:nvGrpSpPr>
        <xdr:cNvPr id="37" name="Group 40"/>
        <xdr:cNvGrpSpPr>
          <a:grpSpLocks/>
        </xdr:cNvGrpSpPr>
      </xdr:nvGrpSpPr>
      <xdr:grpSpPr>
        <a:xfrm>
          <a:off x="723900" y="5629275"/>
          <a:ext cx="1704975" cy="676275"/>
          <a:chOff x="704850" y="5629275"/>
          <a:chExt cx="1609725" cy="647700"/>
        </a:xfrm>
        <a:solidFill>
          <a:srgbClr val="FFFFFF"/>
        </a:solidFill>
      </xdr:grpSpPr>
      <xdr:sp>
        <xdr:nvSpPr>
          <xdr:cNvPr id="38" name="Oval 36"/>
          <xdr:cNvSpPr>
            <a:spLocks/>
          </xdr:cNvSpPr>
        </xdr:nvSpPr>
        <xdr:spPr>
          <a:xfrm>
            <a:off x="704850" y="5629275"/>
            <a:ext cx="1609725" cy="647700"/>
          </a:xfrm>
          <a:prstGeom prst="ellipse">
            <a:avLst/>
          </a:prstGeom>
          <a:gradFill rotWithShape="1">
            <a:gsLst>
              <a:gs pos="0">
                <a:srgbClr val="5D417E"/>
              </a:gs>
              <a:gs pos="80000">
                <a:srgbClr val="7B58A6"/>
              </a:gs>
              <a:gs pos="100000">
                <a:srgbClr val="7B57A8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Total Cost</a:t>
            </a:r>
          </a:p>
        </xdr:txBody>
      </xdr:sp>
      <xdr:sp textlink="$D$37">
        <xdr:nvSpPr>
          <xdr:cNvPr id="39" name="TextBox 39"/>
          <xdr:cNvSpPr txBox="1">
            <a:spLocks noChangeArrowheads="1"/>
          </xdr:cNvSpPr>
        </xdr:nvSpPr>
        <xdr:spPr>
          <a:xfrm>
            <a:off x="929407" y="5629275"/>
            <a:ext cx="1152966" cy="6030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16c4d9af-319c-4984-bdbf-427fde3d2271}" type="TxLink"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$311 </a:t>
            </a:fld>
          </a:p>
        </xdr:txBody>
      </xdr:sp>
    </xdr:grpSp>
    <xdr:clientData/>
  </xdr:twoCellAnchor>
  <xdr:twoCellAnchor>
    <xdr:from>
      <xdr:col>8</xdr:col>
      <xdr:colOff>123825</xdr:colOff>
      <xdr:row>34</xdr:row>
      <xdr:rowOff>85725</xdr:rowOff>
    </xdr:from>
    <xdr:to>
      <xdr:col>11</xdr:col>
      <xdr:colOff>66675</xdr:colOff>
      <xdr:row>38</xdr:row>
      <xdr:rowOff>85725</xdr:rowOff>
    </xdr:to>
    <xdr:grpSp>
      <xdr:nvGrpSpPr>
        <xdr:cNvPr id="40" name="Group 41"/>
        <xdr:cNvGrpSpPr>
          <a:grpSpLocks/>
        </xdr:cNvGrpSpPr>
      </xdr:nvGrpSpPr>
      <xdr:grpSpPr>
        <a:xfrm>
          <a:off x="4048125" y="5629275"/>
          <a:ext cx="1714500" cy="676275"/>
          <a:chOff x="704850" y="5629275"/>
          <a:chExt cx="1609725" cy="647700"/>
        </a:xfrm>
        <a:solidFill>
          <a:srgbClr val="FFFFFF"/>
        </a:solidFill>
      </xdr:grpSpPr>
      <xdr:sp>
        <xdr:nvSpPr>
          <xdr:cNvPr id="41" name="Oval 42"/>
          <xdr:cNvSpPr>
            <a:spLocks/>
          </xdr:cNvSpPr>
        </xdr:nvSpPr>
        <xdr:spPr>
          <a:xfrm>
            <a:off x="704850" y="5629275"/>
            <a:ext cx="1609725" cy="647700"/>
          </a:xfrm>
          <a:prstGeom prst="ellipse">
            <a:avLst/>
          </a:prstGeom>
          <a:gradFill rotWithShape="1">
            <a:gsLst>
              <a:gs pos="0">
                <a:srgbClr val="5D417E"/>
              </a:gs>
              <a:gs pos="80000">
                <a:srgbClr val="7B58A6"/>
              </a:gs>
              <a:gs pos="100000">
                <a:srgbClr val="7B57A8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Total Cost</a:t>
            </a:r>
          </a:p>
        </xdr:txBody>
      </xdr:sp>
      <xdr:sp textlink="$J$37">
        <xdr:nvSpPr>
          <xdr:cNvPr id="42" name="TextBox 43"/>
          <xdr:cNvSpPr txBox="1">
            <a:spLocks noChangeArrowheads="1"/>
          </xdr:cNvSpPr>
        </xdr:nvSpPr>
        <xdr:spPr>
          <a:xfrm>
            <a:off x="975686" y="5636724"/>
            <a:ext cx="1060406" cy="6030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52ce30bc-9cab-4301-bfad-9457a0f1ac18}" type="TxLink"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$399 </a:t>
            </a:fld>
          </a:p>
        </xdr:txBody>
      </xdr:sp>
    </xdr:grpSp>
    <xdr:clientData/>
  </xdr:twoCellAnchor>
  <xdr:twoCellAnchor>
    <xdr:from>
      <xdr:col>13</xdr:col>
      <xdr:colOff>28575</xdr:colOff>
      <xdr:row>35</xdr:row>
      <xdr:rowOff>47625</xdr:rowOff>
    </xdr:from>
    <xdr:to>
      <xdr:col>16</xdr:col>
      <xdr:colOff>685800</xdr:colOff>
      <xdr:row>38</xdr:row>
      <xdr:rowOff>133350</xdr:rowOff>
    </xdr:to>
    <xdr:sp>
      <xdr:nvSpPr>
        <xdr:cNvPr id="43" name="Horizontal Scroll 47"/>
        <xdr:cNvSpPr>
          <a:spLocks/>
        </xdr:cNvSpPr>
      </xdr:nvSpPr>
      <xdr:spPr>
        <a:xfrm>
          <a:off x="6791325" y="5800725"/>
          <a:ext cx="2257425" cy="552450"/>
        </a:xfrm>
        <a:prstGeom prst="horizontalScroll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Total Cost</a:t>
          </a:r>
        </a:p>
      </xdr:txBody>
    </xdr:sp>
    <xdr:clientData/>
  </xdr:twoCellAnchor>
  <xdr:twoCellAnchor>
    <xdr:from>
      <xdr:col>14</xdr:col>
      <xdr:colOff>428625</xdr:colOff>
      <xdr:row>35</xdr:row>
      <xdr:rowOff>133350</xdr:rowOff>
    </xdr:from>
    <xdr:to>
      <xdr:col>16</xdr:col>
      <xdr:colOff>704850</xdr:colOff>
      <xdr:row>38</xdr:row>
      <xdr:rowOff>76200</xdr:rowOff>
    </xdr:to>
    <xdr:sp textlink="$P$37">
      <xdr:nvSpPr>
        <xdr:cNvPr id="44" name="TextBox 48"/>
        <xdr:cNvSpPr txBox="1">
          <a:spLocks noChangeArrowheads="1"/>
        </xdr:cNvSpPr>
      </xdr:nvSpPr>
      <xdr:spPr>
        <a:xfrm>
          <a:off x="7724775" y="5886450"/>
          <a:ext cx="1343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615ddfce-5b49-4e30-9a51-eb9b1244b380}" type="TxLink"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$760 </a:t>
          </a:fld>
        </a:p>
      </xdr:txBody>
    </xdr:sp>
    <xdr:clientData/>
  </xdr:twoCellAnchor>
  <xdr:twoCellAnchor editAs="oneCell">
    <xdr:from>
      <xdr:col>19</xdr:col>
      <xdr:colOff>0</xdr:colOff>
      <xdr:row>0</xdr:row>
      <xdr:rowOff>0</xdr:rowOff>
    </xdr:from>
    <xdr:to>
      <xdr:col>25</xdr:col>
      <xdr:colOff>266700</xdr:colOff>
      <xdr:row>5</xdr:row>
      <xdr:rowOff>9525</xdr:rowOff>
    </xdr:to>
    <xdr:pic>
      <xdr:nvPicPr>
        <xdr:cNvPr id="45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34600" y="0"/>
          <a:ext cx="3467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3:P19" comment="" totalsRowShown="0">
  <autoFilter ref="A3:P19"/>
  <tableColumns count="16">
    <tableColumn id="1" name="#"/>
    <tableColumn id="2" name="Name"/>
    <tableColumn id="3" name="Address"/>
    <tableColumn id="4" name="City"/>
    <tableColumn id="5" name="State"/>
    <tableColumn id="6" name="Zip"/>
    <tableColumn id="7" name="Email"/>
    <tableColumn id="8" name="Phone"/>
    <tableColumn id="16" name="Status"/>
    <tableColumn id="9" name="Adults Invited"/>
    <tableColumn id="10" name="Children Invited"/>
    <tableColumn id="11" name="Adults Accepted"/>
    <tableColumn id="12" name="Children Accepted"/>
    <tableColumn id="14" name="Relation"/>
    <tableColumn id="15" name="Gift"/>
    <tableColumn id="17" name="Thank You Sent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mail@address.com" TargetMode="External" /><Relationship Id="rId2" Type="http://schemas.openxmlformats.org/officeDocument/2006/relationships/hyperlink" Target="mailto:email@address.com" TargetMode="External" /><Relationship Id="rId3" Type="http://schemas.openxmlformats.org/officeDocument/2006/relationships/hyperlink" Target="mailto:email@address.com" TargetMode="External" /><Relationship Id="rId4" Type="http://schemas.openxmlformats.org/officeDocument/2006/relationships/hyperlink" Target="mailto:email@address.com" TargetMode="External" /><Relationship Id="rId5" Type="http://schemas.openxmlformats.org/officeDocument/2006/relationships/comments" Target="../comments3.xml" /><Relationship Id="rId6" Type="http://schemas.openxmlformats.org/officeDocument/2006/relationships/vmlDrawing" Target="../drawings/vmlDrawing2.vml" /><Relationship Id="rId7" Type="http://schemas.openxmlformats.org/officeDocument/2006/relationships/table" Target="../tables/table1.xm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9:Q39"/>
  <sheetViews>
    <sheetView showGridLines="0" tabSelected="1" zoomScalePageLayoutView="0" workbookViewId="0" topLeftCell="A1">
      <selection activeCell="E32" sqref="E32"/>
    </sheetView>
  </sheetViews>
  <sheetFormatPr defaultColWidth="9.33203125" defaultRowHeight="12"/>
  <cols>
    <col min="1" max="1" width="3.16015625" style="0" customWidth="1"/>
    <col min="3" max="3" width="6.5" style="0" customWidth="1"/>
    <col min="4" max="4" width="9.33203125" style="0" customWidth="1"/>
    <col min="5" max="6" width="12.33203125" style="0" customWidth="1"/>
    <col min="7" max="7" width="6.33203125" style="0" customWidth="1"/>
    <col min="10" max="10" width="9.33203125" style="0" customWidth="1"/>
    <col min="11" max="12" width="12.33203125" style="0" customWidth="1"/>
    <col min="13" max="13" width="6.33203125" style="0" customWidth="1"/>
    <col min="17" max="17" width="12.33203125" style="0" customWidth="1"/>
  </cols>
  <sheetData>
    <row r="28" ht="12.75" thickBot="1"/>
    <row r="29" spans="2:17" ht="22.5" thickBot="1" thickTop="1">
      <c r="B29" s="52" t="s">
        <v>96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4"/>
    </row>
    <row r="30" spans="2:17" ht="16.5" thickTop="1">
      <c r="B30" s="58" t="s">
        <v>97</v>
      </c>
      <c r="C30" s="59"/>
      <c r="D30" s="59"/>
      <c r="E30" s="59"/>
      <c r="F30" s="60"/>
      <c r="G30" s="9"/>
      <c r="H30" s="55" t="s">
        <v>98</v>
      </c>
      <c r="I30" s="56"/>
      <c r="J30" s="56"/>
      <c r="K30" s="56"/>
      <c r="L30" s="57"/>
      <c r="M30" s="9"/>
      <c r="N30" s="55" t="s">
        <v>101</v>
      </c>
      <c r="O30" s="56"/>
      <c r="P30" s="56"/>
      <c r="Q30" s="57"/>
    </row>
    <row r="31" spans="2:17" ht="15">
      <c r="B31" s="11"/>
      <c r="C31" s="12"/>
      <c r="D31" s="12"/>
      <c r="E31" s="18" t="s">
        <v>86</v>
      </c>
      <c r="F31" s="19" t="s">
        <v>87</v>
      </c>
      <c r="G31" s="10"/>
      <c r="H31" s="11"/>
      <c r="I31" s="12"/>
      <c r="J31" s="12"/>
      <c r="K31" s="18" t="s">
        <v>86</v>
      </c>
      <c r="L31" s="19" t="s">
        <v>87</v>
      </c>
      <c r="M31" s="10"/>
      <c r="N31" s="11"/>
      <c r="O31" s="12"/>
      <c r="P31" s="12"/>
      <c r="Q31" s="13"/>
    </row>
    <row r="32" spans="2:17" ht="15">
      <c r="B32" s="61" t="s">
        <v>99</v>
      </c>
      <c r="C32" s="62"/>
      <c r="D32" s="62"/>
      <c r="E32" s="14">
        <v>18.5</v>
      </c>
      <c r="F32" s="15">
        <v>5.5</v>
      </c>
      <c r="G32" s="10"/>
      <c r="H32" s="50" t="s">
        <v>100</v>
      </c>
      <c r="I32" s="51"/>
      <c r="J32" s="51"/>
      <c r="K32" s="14">
        <v>25</v>
      </c>
      <c r="L32" s="15">
        <v>4</v>
      </c>
      <c r="M32" s="10"/>
      <c r="N32" s="11" t="s">
        <v>102</v>
      </c>
      <c r="O32" s="12"/>
      <c r="P32" s="12"/>
      <c r="Q32" s="63">
        <f>COUNTA(Tracker!B4:B19)</f>
        <v>16</v>
      </c>
    </row>
    <row r="33" spans="2:17" ht="15">
      <c r="B33" s="61" t="s">
        <v>19</v>
      </c>
      <c r="C33" s="62"/>
      <c r="D33" s="62"/>
      <c r="E33" s="25">
        <f>Calcs!$B$24</f>
        <v>15</v>
      </c>
      <c r="F33" s="26">
        <f>Calcs!$C$24</f>
        <v>6</v>
      </c>
      <c r="G33" s="10"/>
      <c r="H33" s="11" t="s">
        <v>19</v>
      </c>
      <c r="I33" s="12"/>
      <c r="J33" s="12"/>
      <c r="K33" s="25">
        <f>Calcs!$B$24</f>
        <v>15</v>
      </c>
      <c r="L33" s="26">
        <f>Calcs!$C$24</f>
        <v>6</v>
      </c>
      <c r="M33" s="10"/>
      <c r="N33" s="50" t="s">
        <v>103</v>
      </c>
      <c r="O33" s="51"/>
      <c r="P33" s="51"/>
      <c r="Q33" s="15">
        <v>2.25</v>
      </c>
    </row>
    <row r="34" spans="2:17" ht="15.75" thickBot="1">
      <c r="B34" s="16" t="s">
        <v>95</v>
      </c>
      <c r="C34" s="17"/>
      <c r="D34" s="17"/>
      <c r="E34" s="27">
        <f>E32*E33</f>
        <v>277.5</v>
      </c>
      <c r="F34" s="28">
        <f>F32*F33</f>
        <v>33</v>
      </c>
      <c r="G34" s="10"/>
      <c r="H34" s="16" t="s">
        <v>95</v>
      </c>
      <c r="I34" s="17"/>
      <c r="J34" s="17"/>
      <c r="K34" s="27">
        <f>K32*K33</f>
        <v>375</v>
      </c>
      <c r="L34" s="28">
        <f>L32*L33</f>
        <v>24</v>
      </c>
      <c r="M34" s="10"/>
      <c r="N34" s="50" t="s">
        <v>104</v>
      </c>
      <c r="O34" s="51"/>
      <c r="P34" s="51"/>
      <c r="Q34" s="20">
        <f>0.44+0.44</f>
        <v>0.88</v>
      </c>
    </row>
    <row r="35" spans="2:17" ht="16.5" thickBot="1" thickTop="1">
      <c r="B35" s="40"/>
      <c r="C35" s="41"/>
      <c r="D35" s="41"/>
      <c r="E35" s="41"/>
      <c r="F35" s="42"/>
      <c r="G35" s="10"/>
      <c r="H35" s="30"/>
      <c r="I35" s="31"/>
      <c r="J35" s="31"/>
      <c r="K35" s="31"/>
      <c r="L35" s="32"/>
      <c r="M35" s="10"/>
      <c r="N35" s="16" t="s">
        <v>95</v>
      </c>
      <c r="O35" s="17"/>
      <c r="P35" s="17"/>
      <c r="Q35" s="28">
        <f>Q32*(Q33+Q34)</f>
        <v>50.08</v>
      </c>
    </row>
    <row r="36" spans="2:12" ht="12.75" thickTop="1">
      <c r="B36" s="43"/>
      <c r="C36" s="44"/>
      <c r="D36" s="44"/>
      <c r="E36" s="44"/>
      <c r="F36" s="45"/>
      <c r="H36" s="33"/>
      <c r="I36" s="34"/>
      <c r="J36" s="34"/>
      <c r="K36" s="34"/>
      <c r="L36" s="35"/>
    </row>
    <row r="37" spans="2:16" ht="12">
      <c r="B37" s="43"/>
      <c r="C37" s="44"/>
      <c r="D37" s="46">
        <f>E34+F34</f>
        <v>310.5</v>
      </c>
      <c r="E37" s="44"/>
      <c r="F37" s="45"/>
      <c r="H37" s="33"/>
      <c r="I37" s="34"/>
      <c r="J37" s="36">
        <f>K34+L34</f>
        <v>399</v>
      </c>
      <c r="K37" s="34"/>
      <c r="L37" s="35"/>
      <c r="P37" s="21">
        <f>Q35+J37+D37</f>
        <v>759.5799999999999</v>
      </c>
    </row>
    <row r="38" spans="2:12" ht="12">
      <c r="B38" s="43"/>
      <c r="C38" s="44"/>
      <c r="D38" s="44"/>
      <c r="E38" s="44"/>
      <c r="F38" s="45"/>
      <c r="H38" s="33"/>
      <c r="I38" s="34"/>
      <c r="J38" s="34"/>
      <c r="K38" s="34"/>
      <c r="L38" s="35"/>
    </row>
    <row r="39" spans="2:12" ht="12.75" thickBot="1">
      <c r="B39" s="47"/>
      <c r="C39" s="48"/>
      <c r="D39" s="48"/>
      <c r="E39" s="48"/>
      <c r="F39" s="49"/>
      <c r="H39" s="37"/>
      <c r="I39" s="38"/>
      <c r="J39" s="38"/>
      <c r="K39" s="38"/>
      <c r="L39" s="39"/>
    </row>
    <row r="40" ht="12" thickTop="1"/>
  </sheetData>
  <sheetProtection/>
  <mergeCells count="9">
    <mergeCell ref="N34:P34"/>
    <mergeCell ref="H32:J32"/>
    <mergeCell ref="B29:Q29"/>
    <mergeCell ref="N30:Q30"/>
    <mergeCell ref="H30:L30"/>
    <mergeCell ref="B30:F30"/>
    <mergeCell ref="B32:D32"/>
    <mergeCell ref="B33:D33"/>
    <mergeCell ref="N33:P33"/>
  </mergeCells>
  <printOptions/>
  <pageMargins left="0.7" right="0.7" top="0.75" bottom="0.75" header="0.3" footer="0.3"/>
  <pageSetup fitToHeight="1" fitToWidth="1" horizontalDpi="600" verticalDpi="600" orientation="landscape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30" sqref="B30"/>
    </sheetView>
  </sheetViews>
  <sheetFormatPr defaultColWidth="9.33203125" defaultRowHeight="12"/>
  <cols>
    <col min="1" max="1" width="17.83203125" style="0" bestFit="1" customWidth="1"/>
    <col min="2" max="2" width="20.83203125" style="0" customWidth="1"/>
    <col min="3" max="3" width="22.83203125" style="0" customWidth="1"/>
  </cols>
  <sheetData>
    <row r="1" ht="12">
      <c r="A1" s="22" t="s">
        <v>105</v>
      </c>
    </row>
    <row r="3" spans="1:2" ht="12">
      <c r="A3" t="s">
        <v>8</v>
      </c>
      <c r="B3">
        <f>SUM(Tracker!$J$4:$J$19)</f>
        <v>25</v>
      </c>
    </row>
    <row r="4" spans="1:2" ht="12">
      <c r="A4" t="s">
        <v>9</v>
      </c>
      <c r="B4">
        <f>SUM(Tracker!$K$4:$K$19)</f>
        <v>12</v>
      </c>
    </row>
    <row r="5" spans="1:2" ht="12">
      <c r="A5" t="s">
        <v>84</v>
      </c>
      <c r="B5">
        <f>SUM(B3:B4)</f>
        <v>37</v>
      </c>
    </row>
    <row r="6" spans="1:2" ht="12">
      <c r="A6" t="s">
        <v>21</v>
      </c>
      <c r="B6">
        <f>SUMIF(Tracker!$I$4:$I$19,"Accepted",Tracker!$L$4:$L$19)</f>
        <v>10</v>
      </c>
    </row>
    <row r="7" spans="1:2" ht="12">
      <c r="A7" t="s">
        <v>10</v>
      </c>
      <c r="B7">
        <f>SUMIF(Tracker!$I$4:$I$19,"Accepted",Tracker!$M$4:$M$19)</f>
        <v>3</v>
      </c>
    </row>
    <row r="8" spans="1:2" ht="12">
      <c r="A8" t="s">
        <v>84</v>
      </c>
      <c r="B8">
        <f>SUM(B6:B7)</f>
        <v>13</v>
      </c>
    </row>
    <row r="9" spans="1:2" ht="12">
      <c r="A9" t="s">
        <v>80</v>
      </c>
      <c r="B9">
        <f>SUMIF(Tracker!$I$4:$I$19,"Maybe",Tracker!$L$4:$L$19)</f>
        <v>5</v>
      </c>
    </row>
    <row r="10" spans="1:2" ht="12">
      <c r="A10" t="s">
        <v>81</v>
      </c>
      <c r="B10">
        <f>SUMIF(Tracker!$I$4:$I$19,"Maybe",Tracker!$M$4:$M$19)</f>
        <v>3</v>
      </c>
    </row>
    <row r="11" spans="1:2" ht="12">
      <c r="A11" t="s">
        <v>84</v>
      </c>
      <c r="B11">
        <f>SUM(B9:B10)</f>
        <v>8</v>
      </c>
    </row>
    <row r="12" spans="1:2" ht="12">
      <c r="A12" t="s">
        <v>82</v>
      </c>
      <c r="B12">
        <f>SUMIF(Tracker!$I$4:$I$19,"Sent",Tracker!$J$4:$J$19)</f>
        <v>6</v>
      </c>
    </row>
    <row r="13" spans="1:2" ht="12">
      <c r="A13" t="s">
        <v>83</v>
      </c>
      <c r="B13">
        <f>SUMIF(Tracker!$I$4:$I$19,"Sent",Tracker!$K$4:$K$19)</f>
        <v>6</v>
      </c>
    </row>
    <row r="14" spans="1:2" ht="12">
      <c r="A14" t="s">
        <v>84</v>
      </c>
      <c r="B14">
        <f>SUM(B12:B13)</f>
        <v>12</v>
      </c>
    </row>
    <row r="16" spans="1:4" ht="12">
      <c r="A16" t="b">
        <v>1</v>
      </c>
      <c r="B16" s="1" t="s">
        <v>86</v>
      </c>
      <c r="C16" s="1" t="s">
        <v>87</v>
      </c>
      <c r="D16" t="s">
        <v>84</v>
      </c>
    </row>
    <row r="17" spans="1:4" ht="12">
      <c r="A17" s="8" t="s">
        <v>36</v>
      </c>
      <c r="B17">
        <f>IF($A$16=TRUE,SUMIF(Tracker!$N$4:$N$19,Calcs!$A17,Tracker!$L$4:$L$19),_xlfn.SUMIFS(Tracker!$L$4:$L$19,Tracker!$I$4:$I$19,"Accepted",Tracker!$N$4:$N$19,Calcs!$A17))</f>
        <v>7</v>
      </c>
      <c r="C17">
        <f>IF($A$16=TRUE,SUMIF(Tracker!$N$4:$N$19,Calcs!$A17,Tracker!$M$4:$M$19),_xlfn.SUMIFS(Tracker!$M$4:$M$19,Tracker!$I$4:$I$19,"Accepted",Tracker!$N$4:$N$19,Calcs!$A17))</f>
        <v>3</v>
      </c>
      <c r="D17">
        <f>SUM(B17:C17)</f>
        <v>10</v>
      </c>
    </row>
    <row r="18" spans="1:4" ht="12">
      <c r="A18" s="8" t="s">
        <v>77</v>
      </c>
      <c r="B18">
        <f>IF($A$16=TRUE,SUMIF(Tracker!$N$4:$N$19,Calcs!$A18,Tracker!$L$4:$L$19),_xlfn.SUMIFS(Tracker!$L$4:$L$19,Tracker!$I$4:$I$19,"Accepted",Tracker!$N$4:$N$19,Calcs!$A18))</f>
        <v>2</v>
      </c>
      <c r="C18">
        <f>IF($A$16=TRUE,SUMIF(Tracker!$N$4:$N$19,Calcs!$A18,Tracker!$M$4:$M$19),_xlfn.SUMIFS(Tracker!$M$4:$M$19,Tracker!$I$4:$I$19,"Accepted",Tracker!$N$4:$N$19,Calcs!$A18))</f>
        <v>1</v>
      </c>
      <c r="D18">
        <f aca="true" t="shared" si="0" ref="D18:D23">SUM(B18:C18)</f>
        <v>3</v>
      </c>
    </row>
    <row r="19" spans="1:4" ht="12">
      <c r="A19" s="8" t="s">
        <v>79</v>
      </c>
      <c r="B19">
        <f>IF($A$16=TRUE,SUMIF(Tracker!$N$4:$N$19,Calcs!$A19,Tracker!$L$4:$L$19),_xlfn.SUMIFS(Tracker!$L$4:$L$19,Tracker!$I$4:$I$19,"Accepted",Tracker!$N$4:$N$19,Calcs!$A19))</f>
        <v>3</v>
      </c>
      <c r="C19">
        <f>IF($A$16=TRUE,SUMIF(Tracker!$N$4:$N$19,Calcs!$A19,Tracker!$M$4:$M$19),_xlfn.SUMIFS(Tracker!$M$4:$M$19,Tracker!$I$4:$I$19,"Accepted",Tracker!$N$4:$N$19,Calcs!$A19))</f>
        <v>0</v>
      </c>
      <c r="D19">
        <f t="shared" si="0"/>
        <v>3</v>
      </c>
    </row>
    <row r="20" spans="1:4" ht="12">
      <c r="A20" s="8" t="s">
        <v>28</v>
      </c>
      <c r="B20">
        <f>IF($A$16=TRUE,SUMIF(Tracker!$N$4:$N$19,Calcs!$A20,Tracker!$L$4:$L$19),_xlfn.SUMIFS(Tracker!$L$4:$L$19,Tracker!$I$4:$I$19,"Accepted",Tracker!$N$4:$N$19,Calcs!$A20))</f>
        <v>2</v>
      </c>
      <c r="C20">
        <f>IF($A$16=TRUE,SUMIF(Tracker!$N$4:$N$19,Calcs!$A20,Tracker!$M$4:$M$19),_xlfn.SUMIFS(Tracker!$M$4:$M$19,Tracker!$I$4:$I$19,"Accepted",Tracker!$N$4:$N$19,Calcs!$A20))</f>
        <v>2</v>
      </c>
      <c r="D20">
        <f t="shared" si="0"/>
        <v>4</v>
      </c>
    </row>
    <row r="21" spans="1:4" ht="12">
      <c r="A21" s="8" t="s">
        <v>78</v>
      </c>
      <c r="B21">
        <f>IF($A$16=TRUE,SUMIF(Tracker!$N$4:$N$19,Calcs!$A21,Tracker!$L$4:$L$19),_xlfn.SUMIFS(Tracker!$L$4:$L$19,Tracker!$I$4:$I$19,"Accepted",Tracker!$N$4:$N$19,Calcs!$A21))</f>
        <v>0</v>
      </c>
      <c r="C21">
        <f>IF($A$16=TRUE,SUMIF(Tracker!$N$4:$N$19,Calcs!$A21,Tracker!$M$4:$M$19),_xlfn.SUMIFS(Tracker!$M$4:$M$19,Tracker!$I$4:$I$19,"Accepted",Tracker!$N$4:$N$19,Calcs!$A21))</f>
        <v>0</v>
      </c>
      <c r="D21">
        <f t="shared" si="0"/>
        <v>0</v>
      </c>
    </row>
    <row r="22" spans="1:4" ht="12">
      <c r="A22" s="8" t="s">
        <v>20</v>
      </c>
      <c r="B22">
        <f>IF($A$16=TRUE,SUMIF(Tracker!$N$4:$N$19,Calcs!$A22,Tracker!$L$4:$L$19),_xlfn.SUMIFS(Tracker!$L$4:$L$19,Tracker!$I$4:$I$19,"Accepted",Tracker!$N$4:$N$19,Calcs!$A22))</f>
        <v>0</v>
      </c>
      <c r="C22">
        <f>IF($A$16=TRUE,SUMIF(Tracker!$N$4:$N$19,Calcs!$A22,Tracker!$M$4:$M$19),_xlfn.SUMIFS(Tracker!$M$4:$M$19,Tracker!$I$4:$I$19,"Accepted",Tracker!$N$4:$N$19,Calcs!$A22))</f>
        <v>0</v>
      </c>
      <c r="D22">
        <f t="shared" si="0"/>
        <v>0</v>
      </c>
    </row>
    <row r="23" spans="1:4" ht="12">
      <c r="A23" s="8" t="s">
        <v>85</v>
      </c>
      <c r="B23">
        <f>IF($A$16=TRUE,SUMIF(Tracker!$N$4:$N$19,Calcs!$A23,Tracker!$L$4:$L$19),_xlfn.SUMIFS(Tracker!$L$4:$L$19,Tracker!$I$4:$I$19,"Accepted",Tracker!$N$4:$N$19,Calcs!$A23))</f>
        <v>1</v>
      </c>
      <c r="C23">
        <f>IF($A$16=TRUE,SUMIF(Tracker!$N$4:$N$19,Calcs!$A23,Tracker!$M$4:$M$19),_xlfn.SUMIFS(Tracker!$M$4:$M$19,Tracker!$I$4:$I$19,"Accepted",Tracker!$N$4:$N$19,Calcs!$A23))</f>
        <v>0</v>
      </c>
      <c r="D23">
        <f t="shared" si="0"/>
        <v>1</v>
      </c>
    </row>
    <row r="24" spans="2:4" ht="12">
      <c r="B24">
        <f>SUM(B17:B23)</f>
        <v>15</v>
      </c>
      <c r="C24">
        <f>SUM(C17:C23)</f>
        <v>6</v>
      </c>
      <c r="D24">
        <f>SUM(D17:D23)</f>
        <v>21</v>
      </c>
    </row>
    <row r="28" spans="1:2" ht="12">
      <c r="A28" t="s">
        <v>94</v>
      </c>
      <c r="B28">
        <f>COUNTIF(Tracker!$P$4:$P$19,"Yes")</f>
        <v>2</v>
      </c>
    </row>
    <row r="29" spans="1:2" ht="12">
      <c r="A29" t="s">
        <v>93</v>
      </c>
      <c r="B29">
        <f>COUNTA(Tracker!$O$4:$O$19)</f>
        <v>6</v>
      </c>
    </row>
    <row r="30" ht="12">
      <c r="B30">
        <f>B29-B28</f>
        <v>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selection activeCell="B25" sqref="B25"/>
    </sheetView>
  </sheetViews>
  <sheetFormatPr defaultColWidth="9.33203125" defaultRowHeight="12"/>
  <cols>
    <col min="1" max="1" width="4.5" style="1" customWidth="1"/>
    <col min="2" max="2" width="24.83203125" style="0" bestFit="1" customWidth="1"/>
    <col min="3" max="3" width="29" style="0" customWidth="1"/>
    <col min="4" max="4" width="12.66015625" style="0" customWidth="1"/>
    <col min="5" max="5" width="8.16015625" style="0" customWidth="1"/>
    <col min="6" max="6" width="8.66015625" style="0" bestFit="1" customWidth="1"/>
    <col min="7" max="7" width="26.5" style="0" customWidth="1"/>
    <col min="8" max="8" width="13.83203125" style="0" bestFit="1" customWidth="1"/>
    <col min="9" max="9" width="11.33203125" style="0" bestFit="1" customWidth="1"/>
    <col min="10" max="10" width="10.66015625" style="0" customWidth="1"/>
    <col min="11" max="11" width="10.83203125" style="0" customWidth="1"/>
    <col min="12" max="12" width="11.16015625" style="0" customWidth="1"/>
    <col min="13" max="13" width="11.5" style="0" customWidth="1"/>
    <col min="14" max="14" width="17.33203125" style="0" customWidth="1"/>
    <col min="15" max="15" width="17" style="0" customWidth="1"/>
    <col min="16" max="16" width="10.16015625" style="0" customWidth="1"/>
  </cols>
  <sheetData>
    <row r="1" ht="12">
      <c r="A1" s="29" t="s">
        <v>106</v>
      </c>
    </row>
    <row r="2" ht="12">
      <c r="L2">
        <f>SUM(Tracker!$J$4:$J$19)</f>
        <v>25</v>
      </c>
    </row>
    <row r="3" spans="1:16" ht="21.75" customHeight="1">
      <c r="A3" s="1" t="s">
        <v>0</v>
      </c>
      <c r="B3" s="1" t="s">
        <v>1</v>
      </c>
      <c r="C3" s="1" t="s">
        <v>2</v>
      </c>
      <c r="D3" s="1" t="s">
        <v>5</v>
      </c>
      <c r="E3" s="1" t="s">
        <v>3</v>
      </c>
      <c r="F3" s="1" t="s">
        <v>4</v>
      </c>
      <c r="G3" s="1" t="s">
        <v>6</v>
      </c>
      <c r="H3" s="1" t="s">
        <v>7</v>
      </c>
      <c r="I3" s="1" t="s">
        <v>11</v>
      </c>
      <c r="J3" s="3" t="s">
        <v>8</v>
      </c>
      <c r="K3" s="3" t="s">
        <v>9</v>
      </c>
      <c r="L3" s="3" t="s">
        <v>21</v>
      </c>
      <c r="M3" s="3" t="s">
        <v>10</v>
      </c>
      <c r="N3" s="1" t="s">
        <v>12</v>
      </c>
      <c r="O3" s="1" t="s">
        <v>13</v>
      </c>
      <c r="P3" s="3" t="s">
        <v>22</v>
      </c>
    </row>
    <row r="4" spans="1:16" ht="12">
      <c r="A4" s="1">
        <v>1</v>
      </c>
      <c r="B4" t="s">
        <v>14</v>
      </c>
      <c r="C4" t="s">
        <v>15</v>
      </c>
      <c r="D4" t="s">
        <v>17</v>
      </c>
      <c r="E4" s="1" t="s">
        <v>16</v>
      </c>
      <c r="F4" s="1">
        <v>12345</v>
      </c>
      <c r="G4" s="2" t="s">
        <v>18</v>
      </c>
      <c r="H4" s="7">
        <v>7725679958</v>
      </c>
      <c r="I4" t="s">
        <v>35</v>
      </c>
      <c r="J4" s="1">
        <v>2</v>
      </c>
      <c r="K4" s="1">
        <v>1</v>
      </c>
      <c r="L4" s="23">
        <v>2</v>
      </c>
      <c r="M4" s="23">
        <v>1</v>
      </c>
      <c r="N4" t="s">
        <v>36</v>
      </c>
      <c r="P4" s="1"/>
    </row>
    <row r="5" spans="1:16" ht="12">
      <c r="A5" s="4">
        <v>2</v>
      </c>
      <c r="B5" s="5" t="s">
        <v>23</v>
      </c>
      <c r="C5" s="5" t="s">
        <v>24</v>
      </c>
      <c r="D5" s="5" t="s">
        <v>25</v>
      </c>
      <c r="E5" s="4" t="s">
        <v>26</v>
      </c>
      <c r="F5" s="4">
        <v>78901</v>
      </c>
      <c r="G5" s="6" t="s">
        <v>18</v>
      </c>
      <c r="H5" s="7">
        <v>9337334211</v>
      </c>
      <c r="I5" s="5" t="s">
        <v>27</v>
      </c>
      <c r="J5" s="4">
        <v>1</v>
      </c>
      <c r="K5" s="4">
        <v>0</v>
      </c>
      <c r="L5" s="24"/>
      <c r="M5" s="24"/>
      <c r="N5" s="5" t="s">
        <v>77</v>
      </c>
      <c r="O5" s="5" t="s">
        <v>29</v>
      </c>
      <c r="P5" s="4" t="s">
        <v>30</v>
      </c>
    </row>
    <row r="6" spans="1:16" ht="12">
      <c r="A6" s="4">
        <v>3</v>
      </c>
      <c r="B6" s="5" t="s">
        <v>31</v>
      </c>
      <c r="C6" s="5" t="s">
        <v>32</v>
      </c>
      <c r="D6" s="5" t="s">
        <v>33</v>
      </c>
      <c r="E6" s="4" t="s">
        <v>34</v>
      </c>
      <c r="F6" s="4">
        <v>33333</v>
      </c>
      <c r="G6" s="6" t="s">
        <v>18</v>
      </c>
      <c r="H6" s="7">
        <v>6098654007</v>
      </c>
      <c r="I6" s="5" t="s">
        <v>35</v>
      </c>
      <c r="J6" s="4">
        <v>1</v>
      </c>
      <c r="K6" s="4">
        <v>0</v>
      </c>
      <c r="L6" s="24">
        <v>1</v>
      </c>
      <c r="M6" s="24">
        <v>0</v>
      </c>
      <c r="N6" s="5" t="s">
        <v>79</v>
      </c>
      <c r="O6" s="5"/>
      <c r="P6" s="4"/>
    </row>
    <row r="7" spans="1:16" ht="12">
      <c r="A7" s="4">
        <v>4</v>
      </c>
      <c r="B7" s="5" t="s">
        <v>37</v>
      </c>
      <c r="C7" s="5" t="s">
        <v>50</v>
      </c>
      <c r="D7" s="5" t="s">
        <v>63</v>
      </c>
      <c r="E7" s="1" t="s">
        <v>16</v>
      </c>
      <c r="F7" s="4">
        <v>92320</v>
      </c>
      <c r="G7" s="6" t="s">
        <v>18</v>
      </c>
      <c r="H7" s="7">
        <v>2004260042</v>
      </c>
      <c r="I7" s="5" t="s">
        <v>19</v>
      </c>
      <c r="J7" s="4">
        <v>2</v>
      </c>
      <c r="K7" s="4">
        <v>0</v>
      </c>
      <c r="L7" s="24"/>
      <c r="M7" s="24"/>
      <c r="N7" s="5" t="s">
        <v>28</v>
      </c>
      <c r="O7" s="5"/>
      <c r="P7" s="4"/>
    </row>
    <row r="8" spans="1:16" ht="12">
      <c r="A8" s="4">
        <v>5</v>
      </c>
      <c r="B8" s="5" t="s">
        <v>38</v>
      </c>
      <c r="C8" s="5" t="s">
        <v>51</v>
      </c>
      <c r="D8" s="5" t="s">
        <v>64</v>
      </c>
      <c r="E8" s="4" t="s">
        <v>26</v>
      </c>
      <c r="F8" s="4">
        <v>87877</v>
      </c>
      <c r="G8" s="6" t="s">
        <v>18</v>
      </c>
      <c r="H8" s="7">
        <v>9698454221</v>
      </c>
      <c r="I8" s="5" t="s">
        <v>76</v>
      </c>
      <c r="J8" s="4">
        <v>2</v>
      </c>
      <c r="K8" s="4">
        <v>2</v>
      </c>
      <c r="L8" s="24"/>
      <c r="M8" s="24"/>
      <c r="N8" s="5" t="s">
        <v>78</v>
      </c>
      <c r="O8" s="5"/>
      <c r="P8" s="4"/>
    </row>
    <row r="9" spans="1:16" ht="12">
      <c r="A9" s="4">
        <v>6</v>
      </c>
      <c r="B9" s="5" t="s">
        <v>39</v>
      </c>
      <c r="C9" s="5" t="s">
        <v>52</v>
      </c>
      <c r="D9" s="5" t="s">
        <v>65</v>
      </c>
      <c r="E9" s="4" t="s">
        <v>34</v>
      </c>
      <c r="F9" s="4">
        <v>31663</v>
      </c>
      <c r="G9" s="6" t="s">
        <v>18</v>
      </c>
      <c r="H9" s="7">
        <v>6066229551</v>
      </c>
      <c r="I9" s="5" t="s">
        <v>76</v>
      </c>
      <c r="J9" s="4">
        <v>2</v>
      </c>
      <c r="K9" s="4">
        <v>1</v>
      </c>
      <c r="L9" s="24"/>
      <c r="M9" s="24"/>
      <c r="N9" s="5" t="s">
        <v>20</v>
      </c>
      <c r="O9" s="5"/>
      <c r="P9" s="4"/>
    </row>
    <row r="10" spans="1:16" ht="12">
      <c r="A10" s="4">
        <v>7</v>
      </c>
      <c r="B10" s="5" t="s">
        <v>40</v>
      </c>
      <c r="C10" s="5" t="s">
        <v>53</v>
      </c>
      <c r="D10" s="5" t="s">
        <v>66</v>
      </c>
      <c r="E10" s="1" t="s">
        <v>16</v>
      </c>
      <c r="F10" s="4">
        <v>12811</v>
      </c>
      <c r="G10" s="6" t="s">
        <v>18</v>
      </c>
      <c r="H10" s="7">
        <v>7637266531</v>
      </c>
      <c r="I10" s="5" t="s">
        <v>19</v>
      </c>
      <c r="J10" s="4">
        <v>1</v>
      </c>
      <c r="K10" s="4">
        <v>0</v>
      </c>
      <c r="L10" s="24">
        <v>1</v>
      </c>
      <c r="M10" s="24">
        <v>0</v>
      </c>
      <c r="N10" s="5" t="s">
        <v>85</v>
      </c>
      <c r="O10" s="5" t="s">
        <v>88</v>
      </c>
      <c r="P10" s="4" t="s">
        <v>92</v>
      </c>
    </row>
    <row r="11" spans="1:16" ht="12">
      <c r="A11" s="4">
        <v>8</v>
      </c>
      <c r="B11" s="5" t="s">
        <v>41</v>
      </c>
      <c r="C11" s="5" t="s">
        <v>54</v>
      </c>
      <c r="D11" s="5" t="s">
        <v>67</v>
      </c>
      <c r="E11" s="4" t="s">
        <v>26</v>
      </c>
      <c r="F11" s="4">
        <v>72033</v>
      </c>
      <c r="G11" s="6" t="s">
        <v>18</v>
      </c>
      <c r="H11" s="7">
        <v>5496265681</v>
      </c>
      <c r="I11" s="5" t="s">
        <v>19</v>
      </c>
      <c r="J11" s="4">
        <v>1</v>
      </c>
      <c r="K11" s="4">
        <v>1</v>
      </c>
      <c r="L11" s="24">
        <v>1</v>
      </c>
      <c r="M11" s="24">
        <v>1</v>
      </c>
      <c r="N11" s="5" t="s">
        <v>77</v>
      </c>
      <c r="O11" s="5" t="s">
        <v>89</v>
      </c>
      <c r="P11" s="4" t="s">
        <v>30</v>
      </c>
    </row>
    <row r="12" spans="1:16" ht="12">
      <c r="A12" s="4">
        <v>9</v>
      </c>
      <c r="B12" s="5" t="s">
        <v>42</v>
      </c>
      <c r="C12" s="5" t="s">
        <v>55</v>
      </c>
      <c r="D12" s="5" t="s">
        <v>68</v>
      </c>
      <c r="E12" s="4" t="s">
        <v>34</v>
      </c>
      <c r="F12" s="4">
        <v>43505</v>
      </c>
      <c r="G12" s="6" t="s">
        <v>18</v>
      </c>
      <c r="H12" s="7">
        <v>3472936859</v>
      </c>
      <c r="I12" s="5" t="s">
        <v>19</v>
      </c>
      <c r="J12" s="4">
        <v>2</v>
      </c>
      <c r="K12" s="4">
        <v>0</v>
      </c>
      <c r="L12" s="24">
        <v>2</v>
      </c>
      <c r="M12" s="24">
        <v>0</v>
      </c>
      <c r="N12" s="5" t="s">
        <v>79</v>
      </c>
      <c r="O12" s="5"/>
      <c r="P12" s="4"/>
    </row>
    <row r="13" spans="1:16" ht="12">
      <c r="A13" s="4">
        <v>10</v>
      </c>
      <c r="B13" s="5" t="s">
        <v>43</v>
      </c>
      <c r="C13" s="5" t="s">
        <v>56</v>
      </c>
      <c r="D13" s="5" t="s">
        <v>69</v>
      </c>
      <c r="E13" s="1" t="s">
        <v>16</v>
      </c>
      <c r="F13" s="4">
        <v>18169</v>
      </c>
      <c r="G13" s="6" t="s">
        <v>18</v>
      </c>
      <c r="H13" s="7">
        <v>3116033929</v>
      </c>
      <c r="I13" s="5" t="s">
        <v>27</v>
      </c>
      <c r="J13" s="4">
        <v>1</v>
      </c>
      <c r="K13" s="4">
        <v>0</v>
      </c>
      <c r="L13" s="24"/>
      <c r="M13" s="24"/>
      <c r="N13" s="5" t="s">
        <v>77</v>
      </c>
      <c r="O13" s="5"/>
      <c r="P13" s="4"/>
    </row>
    <row r="14" spans="1:16" ht="12">
      <c r="A14" s="4">
        <v>11</v>
      </c>
      <c r="B14" s="5" t="s">
        <v>44</v>
      </c>
      <c r="C14" s="5" t="s">
        <v>57</v>
      </c>
      <c r="D14" s="5" t="s">
        <v>70</v>
      </c>
      <c r="E14" s="4" t="s">
        <v>26</v>
      </c>
      <c r="F14" s="4">
        <v>81036</v>
      </c>
      <c r="G14" s="6" t="s">
        <v>18</v>
      </c>
      <c r="H14" s="7">
        <v>3029575604</v>
      </c>
      <c r="I14" s="5" t="s">
        <v>19</v>
      </c>
      <c r="J14" s="4">
        <v>1</v>
      </c>
      <c r="K14" s="4">
        <v>0</v>
      </c>
      <c r="L14" s="24">
        <v>1</v>
      </c>
      <c r="M14" s="24">
        <v>0</v>
      </c>
      <c r="N14" s="5" t="s">
        <v>77</v>
      </c>
      <c r="O14" s="5"/>
      <c r="P14" s="4"/>
    </row>
    <row r="15" spans="1:16" ht="12">
      <c r="A15" s="4">
        <v>12</v>
      </c>
      <c r="B15" s="5" t="s">
        <v>45</v>
      </c>
      <c r="C15" s="5" t="s">
        <v>58</v>
      </c>
      <c r="D15" s="5" t="s">
        <v>71</v>
      </c>
      <c r="E15" s="4" t="s">
        <v>34</v>
      </c>
      <c r="F15" s="4">
        <v>92761</v>
      </c>
      <c r="G15" s="6" t="s">
        <v>18</v>
      </c>
      <c r="H15" s="7">
        <v>2896144268</v>
      </c>
      <c r="I15" s="5" t="s">
        <v>35</v>
      </c>
      <c r="J15" s="4">
        <v>2</v>
      </c>
      <c r="K15" s="4">
        <v>2</v>
      </c>
      <c r="L15" s="24">
        <v>2</v>
      </c>
      <c r="M15" s="24">
        <v>2</v>
      </c>
      <c r="N15" s="5" t="s">
        <v>28</v>
      </c>
      <c r="O15" s="5" t="s">
        <v>90</v>
      </c>
      <c r="P15" s="4" t="s">
        <v>92</v>
      </c>
    </row>
    <row r="16" spans="1:16" ht="12">
      <c r="A16" s="4">
        <v>13</v>
      </c>
      <c r="B16" s="5" t="s">
        <v>46</v>
      </c>
      <c r="C16" s="5" t="s">
        <v>59</v>
      </c>
      <c r="D16" s="5" t="s">
        <v>72</v>
      </c>
      <c r="E16" s="1" t="s">
        <v>16</v>
      </c>
      <c r="F16" s="4">
        <v>97619</v>
      </c>
      <c r="G16" s="6" t="s">
        <v>18</v>
      </c>
      <c r="H16" s="7">
        <v>8943829506</v>
      </c>
      <c r="I16" s="5" t="s">
        <v>76</v>
      </c>
      <c r="J16" s="4">
        <v>2</v>
      </c>
      <c r="K16" s="4">
        <v>3</v>
      </c>
      <c r="L16" s="24"/>
      <c r="M16" s="24"/>
      <c r="N16" s="5" t="s">
        <v>78</v>
      </c>
      <c r="O16" s="5" t="s">
        <v>91</v>
      </c>
      <c r="P16" s="4" t="s">
        <v>30</v>
      </c>
    </row>
    <row r="17" spans="1:16" ht="12">
      <c r="A17" s="4">
        <v>14</v>
      </c>
      <c r="B17" s="5" t="s">
        <v>47</v>
      </c>
      <c r="C17" s="5" t="s">
        <v>60</v>
      </c>
      <c r="D17" s="5" t="s">
        <v>73</v>
      </c>
      <c r="E17" s="4" t="s">
        <v>26</v>
      </c>
      <c r="F17" s="4">
        <v>64163</v>
      </c>
      <c r="G17" s="6" t="s">
        <v>18</v>
      </c>
      <c r="H17" s="7">
        <v>4415603395</v>
      </c>
      <c r="I17" s="5" t="s">
        <v>19</v>
      </c>
      <c r="J17" s="4">
        <v>1</v>
      </c>
      <c r="K17" s="4">
        <v>1</v>
      </c>
      <c r="L17" s="24">
        <v>1</v>
      </c>
      <c r="M17" s="24">
        <v>1</v>
      </c>
      <c r="N17" s="5" t="s">
        <v>36</v>
      </c>
      <c r="O17" s="5"/>
      <c r="P17" s="4"/>
    </row>
    <row r="18" spans="1:16" ht="12">
      <c r="A18" s="4">
        <v>15</v>
      </c>
      <c r="B18" s="5" t="s">
        <v>48</v>
      </c>
      <c r="C18" s="5" t="s">
        <v>61</v>
      </c>
      <c r="D18" s="5" t="s">
        <v>74</v>
      </c>
      <c r="E18" s="4" t="s">
        <v>34</v>
      </c>
      <c r="F18" s="4">
        <v>73923</v>
      </c>
      <c r="G18" s="6" t="s">
        <v>18</v>
      </c>
      <c r="H18" s="7">
        <v>9841150673</v>
      </c>
      <c r="I18" s="5" t="s">
        <v>19</v>
      </c>
      <c r="J18" s="4">
        <v>2</v>
      </c>
      <c r="K18" s="4">
        <v>1</v>
      </c>
      <c r="L18" s="24">
        <v>2</v>
      </c>
      <c r="M18" s="24">
        <v>1</v>
      </c>
      <c r="N18" s="5" t="s">
        <v>36</v>
      </c>
      <c r="O18" s="5" t="s">
        <v>88</v>
      </c>
      <c r="P18" s="4" t="s">
        <v>30</v>
      </c>
    </row>
    <row r="19" spans="1:16" ht="12">
      <c r="A19" s="4">
        <v>16</v>
      </c>
      <c r="B19" s="5" t="s">
        <v>49</v>
      </c>
      <c r="C19" s="5" t="s">
        <v>62</v>
      </c>
      <c r="D19" s="5" t="s">
        <v>75</v>
      </c>
      <c r="E19" s="1" t="s">
        <v>16</v>
      </c>
      <c r="F19" s="4">
        <v>37542</v>
      </c>
      <c r="G19" s="6" t="s">
        <v>18</v>
      </c>
      <c r="H19" s="7">
        <v>2745390629</v>
      </c>
      <c r="I19" s="5" t="s">
        <v>19</v>
      </c>
      <c r="J19" s="4">
        <v>2</v>
      </c>
      <c r="K19" s="4">
        <v>0</v>
      </c>
      <c r="L19" s="24">
        <v>2</v>
      </c>
      <c r="M19" s="24">
        <v>0</v>
      </c>
      <c r="N19" s="5" t="s">
        <v>36</v>
      </c>
      <c r="O19" s="5"/>
      <c r="P19" s="4"/>
    </row>
  </sheetData>
  <sheetProtection/>
  <conditionalFormatting sqref="L4:M19">
    <cfRule type="expression" priority="1" dxfId="0" stopIfTrue="1">
      <formula>IF(OR($I4="Accepted",$I4="Maybe"),1,0)</formula>
    </cfRule>
  </conditionalFormatting>
  <dataValidations count="3">
    <dataValidation type="list" allowBlank="1" showInputMessage="1" showErrorMessage="1" sqref="N4:N19">
      <formula1>"Bride Family, Groom Family, Bride Friend, Groom Friend, Bride Co-worker, Groom Co-worker, Other"</formula1>
    </dataValidation>
    <dataValidation type="list" allowBlank="1" showInputMessage="1" showErrorMessage="1" sqref="I4:I19">
      <formula1>"Select, Sent, Accepted, Declined, Maybe"</formula1>
    </dataValidation>
    <dataValidation type="list" allowBlank="1" showInputMessage="1" showErrorMessage="1" sqref="P4:P19">
      <formula1>"Yes, No"</formula1>
    </dataValidation>
  </dataValidations>
  <hyperlinks>
    <hyperlink ref="G4" r:id="rId1" display="email@address.com"/>
    <hyperlink ref="G5" r:id="rId2" display="email@address.com"/>
    <hyperlink ref="G6" r:id="rId3" display="email@address.com"/>
    <hyperlink ref="G7:G19" r:id="rId4" display="email@address.com"/>
  </hyperlinks>
  <printOptions/>
  <pageMargins left="0.25" right="0.25" top="0.75" bottom="0.75" header="0.3" footer="0.3"/>
  <pageSetup fitToHeight="1" fitToWidth="1" horizontalDpi="600" verticalDpi="600" orientation="landscape" scale="72" r:id="rId8"/>
  <legacyDrawing r:id="rId6"/>
  <tableParts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2015-11-21T23:32:15Z</dcterms:created>
  <dcterms:modified xsi:type="dcterms:W3CDTF">2016-11-16T17:41:04Z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